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liveris\Desktop\"/>
    </mc:Choice>
  </mc:AlternateContent>
  <bookViews>
    <workbookView xWindow="25080" yWindow="-120" windowWidth="25440" windowHeight="15996"/>
  </bookViews>
  <sheets>
    <sheet name="CA Exp" sheetId="6" r:id="rId1"/>
    <sheet name="TCOS" sheetId="4" r:id="rId2"/>
    <sheet name="AIP" sheetId="5" r:id="rId3"/>
  </sheets>
  <definedNames>
    <definedName name="_xlnm._FilterDatabase" localSheetId="0" hidden="1">'CA Exp'!$A$7:$F$7</definedName>
    <definedName name="_xlnm.Print_Area" localSheetId="2">AIP!$B$1:$G$105</definedName>
    <definedName name="_xlnm.Print_Area" localSheetId="0">'CA Exp'!$A$1:$F$377</definedName>
    <definedName name="_xlnm.Print_Area" localSheetId="1">TCOS!$B$3:$G$58</definedName>
    <definedName name="_xlnm.Print_Titles" localSheetId="2">AIP!$1:$6</definedName>
    <definedName name="_xlnm.Print_Titles" localSheetId="0">'CA Exp'!$1:$7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65" i="6" l="1"/>
  <c r="E365" i="6"/>
  <c r="D365" i="6"/>
  <c r="C365" i="6"/>
  <c r="B365" i="6"/>
  <c r="F361" i="6"/>
  <c r="E361" i="6"/>
  <c r="D361" i="6"/>
  <c r="C361" i="6"/>
  <c r="B361" i="6"/>
  <c r="F358" i="6"/>
  <c r="E358" i="6"/>
  <c r="D358" i="6"/>
  <c r="C358" i="6"/>
  <c r="B358" i="6"/>
  <c r="F352" i="6"/>
  <c r="E352" i="6"/>
  <c r="D352" i="6"/>
  <c r="C352" i="6"/>
  <c r="B352" i="6"/>
  <c r="F347" i="6"/>
  <c r="E347" i="6"/>
  <c r="D347" i="6"/>
  <c r="C347" i="6"/>
  <c r="B347" i="6"/>
  <c r="F340" i="6"/>
  <c r="E340" i="6"/>
  <c r="D340" i="6"/>
  <c r="C340" i="6"/>
  <c r="B340" i="6"/>
  <c r="F335" i="6"/>
  <c r="F341" i="6" s="1"/>
  <c r="E335" i="6"/>
  <c r="D335" i="6"/>
  <c r="C335" i="6"/>
  <c r="B335" i="6"/>
  <c r="F328" i="6"/>
  <c r="E328" i="6"/>
  <c r="D328" i="6"/>
  <c r="C328" i="6"/>
  <c r="B328" i="6"/>
  <c r="F323" i="6"/>
  <c r="E323" i="6"/>
  <c r="D323" i="6"/>
  <c r="C323" i="6"/>
  <c r="B323" i="6"/>
  <c r="F316" i="6"/>
  <c r="E316" i="6"/>
  <c r="D316" i="6"/>
  <c r="C316" i="6"/>
  <c r="B316" i="6"/>
  <c r="F308" i="6"/>
  <c r="E308" i="6"/>
  <c r="D308" i="6"/>
  <c r="C308" i="6"/>
  <c r="B308" i="6"/>
  <c r="F304" i="6"/>
  <c r="E304" i="6"/>
  <c r="D304" i="6"/>
  <c r="C304" i="6"/>
  <c r="B304" i="6"/>
  <c r="F291" i="6"/>
  <c r="E291" i="6"/>
  <c r="D291" i="6"/>
  <c r="C291" i="6"/>
  <c r="B291" i="6"/>
  <c r="F284" i="6"/>
  <c r="E284" i="6"/>
  <c r="D284" i="6"/>
  <c r="C284" i="6"/>
  <c r="B284" i="6"/>
  <c r="F280" i="6"/>
  <c r="E280" i="6"/>
  <c r="D280" i="6"/>
  <c r="C280" i="6"/>
  <c r="B280" i="6"/>
  <c r="F275" i="6"/>
  <c r="E275" i="6"/>
  <c r="D275" i="6"/>
  <c r="C275" i="6"/>
  <c r="B275" i="6"/>
  <c r="F270" i="6"/>
  <c r="E270" i="6"/>
  <c r="D270" i="6"/>
  <c r="C270" i="6"/>
  <c r="B270" i="6"/>
  <c r="F265" i="6"/>
  <c r="E265" i="6"/>
  <c r="D265" i="6"/>
  <c r="C265" i="6"/>
  <c r="B265" i="6"/>
  <c r="F260" i="6"/>
  <c r="E260" i="6"/>
  <c r="D260" i="6"/>
  <c r="C260" i="6"/>
  <c r="B260" i="6"/>
  <c r="F254" i="6"/>
  <c r="E254" i="6"/>
  <c r="D254" i="6"/>
  <c r="C254" i="6"/>
  <c r="B254" i="6"/>
  <c r="F247" i="6"/>
  <c r="E247" i="6"/>
  <c r="C247" i="6"/>
  <c r="B247" i="6"/>
  <c r="D247" i="6"/>
  <c r="F237" i="6"/>
  <c r="E237" i="6"/>
  <c r="D237" i="6"/>
  <c r="C237" i="6"/>
  <c r="B237" i="6"/>
  <c r="B230" i="6"/>
  <c r="F225" i="6"/>
  <c r="F231" i="6" s="1"/>
  <c r="E225" i="6"/>
  <c r="E231" i="6" s="1"/>
  <c r="D225" i="6"/>
  <c r="D231" i="6" s="1"/>
  <c r="C225" i="6"/>
  <c r="C231" i="6" s="1"/>
  <c r="B225" i="6"/>
  <c r="F217" i="6"/>
  <c r="E217" i="6"/>
  <c r="D217" i="6"/>
  <c r="C217" i="6"/>
  <c r="B217" i="6"/>
  <c r="F212" i="6"/>
  <c r="E212" i="6"/>
  <c r="D212" i="6"/>
  <c r="C212" i="6"/>
  <c r="B212" i="6"/>
  <c r="F204" i="6"/>
  <c r="E204" i="6"/>
  <c r="D204" i="6"/>
  <c r="C204" i="6"/>
  <c r="B204" i="6"/>
  <c r="B197" i="6"/>
  <c r="F193" i="6"/>
  <c r="E193" i="6"/>
  <c r="D193" i="6"/>
  <c r="C193" i="6"/>
  <c r="B193" i="6"/>
  <c r="F190" i="6"/>
  <c r="E190" i="6"/>
  <c r="D190" i="6"/>
  <c r="C190" i="6"/>
  <c r="B190" i="6"/>
  <c r="F187" i="6"/>
  <c r="E187" i="6"/>
  <c r="D187" i="6"/>
  <c r="C187" i="6"/>
  <c r="B187" i="6"/>
  <c r="F182" i="6"/>
  <c r="E182" i="6"/>
  <c r="D182" i="6"/>
  <c r="C182" i="6"/>
  <c r="B182" i="6"/>
  <c r="F176" i="6"/>
  <c r="E176" i="6"/>
  <c r="D176" i="6"/>
  <c r="C176" i="6"/>
  <c r="B176" i="6"/>
  <c r="F169" i="6"/>
  <c r="E169" i="6"/>
  <c r="D169" i="6"/>
  <c r="C169" i="6"/>
  <c r="B169" i="6"/>
  <c r="F161" i="6"/>
  <c r="E161" i="6"/>
  <c r="D161" i="6"/>
  <c r="C161" i="6"/>
  <c r="B161" i="6"/>
  <c r="F153" i="6"/>
  <c r="E153" i="6"/>
  <c r="D153" i="6"/>
  <c r="C153" i="6"/>
  <c r="B153" i="6"/>
  <c r="F148" i="6"/>
  <c r="E148" i="6"/>
  <c r="E162" i="6" s="1"/>
  <c r="D148" i="6"/>
  <c r="C148" i="6"/>
  <c r="B148" i="6"/>
  <c r="F71" i="6"/>
  <c r="E71" i="6"/>
  <c r="D71" i="6"/>
  <c r="C71" i="6"/>
  <c r="B71" i="6"/>
  <c r="F66" i="6"/>
  <c r="E66" i="6"/>
  <c r="D66" i="6"/>
  <c r="C66" i="6"/>
  <c r="B66" i="6"/>
  <c r="F62" i="6"/>
  <c r="E62" i="6"/>
  <c r="D62" i="6"/>
  <c r="C62" i="6"/>
  <c r="B62" i="6"/>
  <c r="F58" i="6"/>
  <c r="E58" i="6"/>
  <c r="D58" i="6"/>
  <c r="C58" i="6"/>
  <c r="B58" i="6"/>
  <c r="F54" i="6"/>
  <c r="E54" i="6"/>
  <c r="D54" i="6"/>
  <c r="C54" i="6"/>
  <c r="B54" i="6"/>
  <c r="F47" i="6"/>
  <c r="E47" i="6"/>
  <c r="D47" i="6"/>
  <c r="C47" i="6"/>
  <c r="B47" i="6"/>
  <c r="F41" i="6"/>
  <c r="E41" i="6"/>
  <c r="D41" i="6"/>
  <c r="C41" i="6"/>
  <c r="B41" i="6"/>
  <c r="F36" i="6"/>
  <c r="E36" i="6"/>
  <c r="D36" i="6"/>
  <c r="C36" i="6"/>
  <c r="B36" i="6"/>
  <c r="F28" i="6"/>
  <c r="E28" i="6"/>
  <c r="D28" i="6"/>
  <c r="C28" i="6"/>
  <c r="B28" i="6"/>
  <c r="F23" i="6"/>
  <c r="E23" i="6"/>
  <c r="D23" i="6"/>
  <c r="C23" i="6"/>
  <c r="B23" i="6"/>
  <c r="F19" i="6"/>
  <c r="E19" i="6"/>
  <c r="D19" i="6"/>
  <c r="C19" i="6"/>
  <c r="B19" i="6"/>
  <c r="F14" i="6"/>
  <c r="E14" i="6"/>
  <c r="D14" i="6"/>
  <c r="C14" i="6"/>
  <c r="B14" i="6"/>
  <c r="B231" i="6" l="1"/>
  <c r="F309" i="6"/>
  <c r="F29" i="6"/>
  <c r="B162" i="6"/>
  <c r="D218" i="6"/>
  <c r="B329" i="6"/>
  <c r="C341" i="6"/>
  <c r="C29" i="6"/>
  <c r="D341" i="6"/>
  <c r="C366" i="6"/>
  <c r="B29" i="6"/>
  <c r="F162" i="6"/>
  <c r="E309" i="6"/>
  <c r="F329" i="6"/>
  <c r="D309" i="6"/>
  <c r="F366" i="6"/>
  <c r="B198" i="6"/>
  <c r="C218" i="6"/>
  <c r="C309" i="6"/>
  <c r="B341" i="6"/>
  <c r="E366" i="6"/>
  <c r="F285" i="6"/>
  <c r="C72" i="6"/>
  <c r="E218" i="6"/>
  <c r="B309" i="6"/>
  <c r="C329" i="6"/>
  <c r="C162" i="6"/>
  <c r="C198" i="6"/>
  <c r="D162" i="6"/>
  <c r="F218" i="6"/>
  <c r="D329" i="6"/>
  <c r="E341" i="6"/>
  <c r="B366" i="6"/>
  <c r="F72" i="6"/>
  <c r="F198" i="6"/>
  <c r="E198" i="6"/>
  <c r="E72" i="6"/>
  <c r="C285" i="6"/>
  <c r="E285" i="6"/>
  <c r="E329" i="6"/>
  <c r="B72" i="6"/>
  <c r="E29" i="6"/>
  <c r="D198" i="6"/>
  <c r="D366" i="6"/>
  <c r="D29" i="6"/>
  <c r="D72" i="6"/>
  <c r="B218" i="6"/>
  <c r="B285" i="6"/>
  <c r="D285" i="6"/>
  <c r="F367" i="6" l="1"/>
  <c r="B367" i="6"/>
  <c r="C367" i="6"/>
  <c r="E367" i="6"/>
  <c r="D367" i="6"/>
  <c r="F377" i="6" l="1"/>
  <c r="C377" i="6"/>
  <c r="E377" i="6"/>
  <c r="D377" i="6"/>
  <c r="B377" i="6"/>
  <c r="G102" i="5" l="1"/>
  <c r="D102" i="5"/>
  <c r="E102" i="5"/>
  <c r="F102" i="5"/>
  <c r="C102" i="5"/>
  <c r="G99" i="5"/>
  <c r="F99" i="5"/>
  <c r="E99" i="5"/>
  <c r="D99" i="5"/>
  <c r="C99" i="5"/>
  <c r="G92" i="5"/>
  <c r="F92" i="5"/>
  <c r="E92" i="5"/>
  <c r="D92" i="5"/>
  <c r="C92" i="5"/>
  <c r="D66" i="5"/>
  <c r="E66" i="5"/>
  <c r="F66" i="5"/>
  <c r="G66" i="5"/>
  <c r="C66" i="5"/>
</calcChain>
</file>

<file path=xl/sharedStrings.xml><?xml version="1.0" encoding="utf-8"?>
<sst xmlns="http://schemas.openxmlformats.org/spreadsheetml/2006/main" count="610" uniqueCount="301">
  <si>
    <r>
      <t>Total Cost of Services</t>
    </r>
    <r>
      <rPr>
        <b/>
        <u/>
        <vertAlign val="superscript"/>
        <sz val="11"/>
        <color theme="1"/>
        <rFont val="Arial"/>
        <family val="2"/>
      </rPr>
      <t>(a)</t>
    </r>
  </si>
  <si>
    <t>2021-22</t>
  </si>
  <si>
    <t>Actual</t>
  </si>
  <si>
    <t>$'000</t>
  </si>
  <si>
    <t>Education</t>
  </si>
  <si>
    <t>Communities</t>
  </si>
  <si>
    <t>Public Transport Authority</t>
  </si>
  <si>
    <t>Justice</t>
  </si>
  <si>
    <t>Western Australia Police Force</t>
  </si>
  <si>
    <t>Finance</t>
  </si>
  <si>
    <t>Commissioner of Main Roads</t>
  </si>
  <si>
    <t>Mental Health Commission</t>
  </si>
  <si>
    <t>Training and Workforce Development</t>
  </si>
  <si>
    <t>Primary Industries and Regional Development</t>
  </si>
  <si>
    <t>Transport</t>
  </si>
  <si>
    <t>Local Government, Sport and Cultural Industries</t>
  </si>
  <si>
    <t>Fire and Emergency Services</t>
  </si>
  <si>
    <t>Biodiversity, Conservation and Attractions</t>
  </si>
  <si>
    <t>Jobs, Tourism, Science and Innovation</t>
  </si>
  <si>
    <t>Mines, Industry Regulation and Safety</t>
  </si>
  <si>
    <t>Water and Environmental Regulation</t>
  </si>
  <si>
    <t>WA Sports Centre Trust (Venues West)</t>
  </si>
  <si>
    <t>Planning, Lands and Heritage</t>
  </si>
  <si>
    <t>Premier and Cabinet</t>
  </si>
  <si>
    <t>WA Planning Commission</t>
  </si>
  <si>
    <t>Treasury</t>
  </si>
  <si>
    <t>Office of the Director of Public Prosecutions</t>
  </si>
  <si>
    <t>State Solicitor's Office</t>
  </si>
  <si>
    <t>Public Sector Commission</t>
  </si>
  <si>
    <t>Energy Policy WA</t>
  </si>
  <si>
    <t>Small Business Development Corporation</t>
  </si>
  <si>
    <t>Economic Regulation Authority</t>
  </si>
  <si>
    <t>Registrar, WA Industrial Relations Commission</t>
  </si>
  <si>
    <t>National Trust of Australia (W.A.)</t>
  </si>
  <si>
    <t>Infrastructure WA</t>
  </si>
  <si>
    <t>Commissioner for Children and Young People</t>
  </si>
  <si>
    <t>Health and Disability Services Complaints Office</t>
  </si>
  <si>
    <t>Heritage Council of Western Australia</t>
  </si>
  <si>
    <t>Salaries and Allowances Tribunal</t>
  </si>
  <si>
    <t>Rural Business Development Corporation</t>
  </si>
  <si>
    <r>
      <t>Asset Investment Program</t>
    </r>
    <r>
      <rPr>
        <b/>
        <u/>
        <vertAlign val="superscript"/>
        <sz val="11"/>
        <color theme="1"/>
        <rFont val="Arial"/>
        <family val="2"/>
      </rPr>
      <t>(a)</t>
    </r>
  </si>
  <si>
    <t>2020-21</t>
  </si>
  <si>
    <t>Budget</t>
  </si>
  <si>
    <t>MYR</t>
  </si>
  <si>
    <t>Estimated</t>
  </si>
  <si>
    <t>Year</t>
  </si>
  <si>
    <t>Revision</t>
  </si>
  <si>
    <t>Actual (EA)</t>
  </si>
  <si>
    <t>MNR</t>
  </si>
  <si>
    <t>Western Power (Electricity Networks Corporation)</t>
  </si>
  <si>
    <t>Water Corporation</t>
  </si>
  <si>
    <t>DOE</t>
  </si>
  <si>
    <t>DevelopmentWA</t>
  </si>
  <si>
    <t>HLH</t>
  </si>
  <si>
    <t>Communities (Housing Authority)</t>
  </si>
  <si>
    <t>Synergy (Electricity Generation and Retail Corporation)</t>
  </si>
  <si>
    <t>SPC</t>
  </si>
  <si>
    <t>Pilbara Ports Authority</t>
  </si>
  <si>
    <t>Horizon Power (Regional Power Corporation)</t>
  </si>
  <si>
    <t>PLS</t>
  </si>
  <si>
    <t>FIN</t>
  </si>
  <si>
    <t>BCA</t>
  </si>
  <si>
    <t>JUS</t>
  </si>
  <si>
    <t>TWD</t>
  </si>
  <si>
    <t>LSC</t>
  </si>
  <si>
    <t>DFE</t>
  </si>
  <si>
    <t>DOT</t>
  </si>
  <si>
    <t>PIR</t>
  </si>
  <si>
    <t>SCT</t>
  </si>
  <si>
    <t>WA Sports Centre Trust</t>
  </si>
  <si>
    <t>WER</t>
  </si>
  <si>
    <t>Southern Ports Authority</t>
  </si>
  <si>
    <t>Mid West Ports Authority</t>
  </si>
  <si>
    <t>Fremantle Port Authority</t>
  </si>
  <si>
    <t>Racing and Wagering WA</t>
  </si>
  <si>
    <t>Gold Corporation</t>
  </si>
  <si>
    <t>Bunbury Water Corporation</t>
  </si>
  <si>
    <t>Metropolitan Cemeteries Board</t>
  </si>
  <si>
    <t>Insurance Commission of WA</t>
  </si>
  <si>
    <t>PLA</t>
  </si>
  <si>
    <t>LAM</t>
  </si>
  <si>
    <t>Land Information Authority</t>
  </si>
  <si>
    <t>MIS</t>
  </si>
  <si>
    <t>COM</t>
  </si>
  <si>
    <t>Communities (general government component)</t>
  </si>
  <si>
    <t>CCW</t>
  </si>
  <si>
    <t>Chemistry Centre (WA)</t>
  </si>
  <si>
    <t>JHC</t>
  </si>
  <si>
    <t>Parliamentary Services Dept</t>
  </si>
  <si>
    <t>BPB</t>
  </si>
  <si>
    <t>The Burswood Park Board</t>
  </si>
  <si>
    <t>TNM</t>
  </si>
  <si>
    <t>North Metropolitan TAFE</t>
  </si>
  <si>
    <t>TSM</t>
  </si>
  <si>
    <t>South Metropolitan TAFE</t>
  </si>
  <si>
    <t>Busselton Water Corporation</t>
  </si>
  <si>
    <t>Keystart Housing Scheme Trust</t>
  </si>
  <si>
    <t>MHC</t>
  </si>
  <si>
    <t>GOV</t>
  </si>
  <si>
    <t>Governors Establishment</t>
  </si>
  <si>
    <t>PAC</t>
  </si>
  <si>
    <t>TSR</t>
  </si>
  <si>
    <t>South Regional TAFE</t>
  </si>
  <si>
    <t>CCC</t>
  </si>
  <si>
    <t>Corruption and Crime Commission</t>
  </si>
  <si>
    <t>Kimberley Ports Authority</t>
  </si>
  <si>
    <t>NTA</t>
  </si>
  <si>
    <t>TCR</t>
  </si>
  <si>
    <t>Central Regional TAFE</t>
  </si>
  <si>
    <t>LAC</t>
  </si>
  <si>
    <t>Legal Aid Commission of WA</t>
  </si>
  <si>
    <t>TRE</t>
  </si>
  <si>
    <t>TNR</t>
  </si>
  <si>
    <t>North Regional TAFE</t>
  </si>
  <si>
    <t>Lotteries Commission</t>
  </si>
  <si>
    <t>GRA</t>
  </si>
  <si>
    <t>WA Greyhound Racing Association</t>
  </si>
  <si>
    <t>WA Treasury Corporation</t>
  </si>
  <si>
    <t>JTS</t>
  </si>
  <si>
    <t>BCI</t>
  </si>
  <si>
    <t>Building and Construction Industry Training Board</t>
  </si>
  <si>
    <t>OAG</t>
  </si>
  <si>
    <t>Office of the Auditor General</t>
  </si>
  <si>
    <t>MIA</t>
  </si>
  <si>
    <t>Western Australian Meat Industry Authority</t>
  </si>
  <si>
    <t>WCR</t>
  </si>
  <si>
    <t>WorkCover WA Authority</t>
  </si>
  <si>
    <t>PSC</t>
  </si>
  <si>
    <t>ELC</t>
  </si>
  <si>
    <t>Western Australian Electoral Commission</t>
  </si>
  <si>
    <t>DPP</t>
  </si>
  <si>
    <t>NRG</t>
  </si>
  <si>
    <t>AMI</t>
  </si>
  <si>
    <t>Parliamentary Commissioner for Administrative Investigations</t>
  </si>
  <si>
    <t>RIR</t>
  </si>
  <si>
    <t>Animal Resources Authority</t>
  </si>
  <si>
    <t>Forest Products Commission</t>
  </si>
  <si>
    <t>ITS</t>
  </si>
  <si>
    <t>Western Australian Institute of Sport</t>
  </si>
  <si>
    <t>SBD</t>
  </si>
  <si>
    <t>LAS</t>
  </si>
  <si>
    <t>Legislative Assembly</t>
  </si>
  <si>
    <t>OHR</t>
  </si>
  <si>
    <t>ERA</t>
  </si>
  <si>
    <t>IFC</t>
  </si>
  <si>
    <t>Office of the Information Commissioner</t>
  </si>
  <si>
    <t>PIRA</t>
  </si>
  <si>
    <t>Primary Industries and Regional Development - Administered</t>
  </si>
  <si>
    <t>Provision for slippage</t>
  </si>
  <si>
    <t>Provision for METRONET Projects Under Development</t>
  </si>
  <si>
    <t>Provision for Digital Capability Fund</t>
  </si>
  <si>
    <t>WA Health</t>
  </si>
  <si>
    <t>Legislative Council</t>
  </si>
  <si>
    <t>Parliamentary Services Department</t>
  </si>
  <si>
    <t>Governor's Establishment</t>
  </si>
  <si>
    <t>Office of the Inspector of Custodial Services</t>
  </si>
  <si>
    <t>Parliamentary Inspector of the Corruption and Crime Commission</t>
  </si>
  <si>
    <t>Western Australian Land Information Authority</t>
  </si>
  <si>
    <t>Total general government sector</t>
  </si>
  <si>
    <t>Total public non-financial corporations sector</t>
  </si>
  <si>
    <t>Total public financial corporations sector</t>
  </si>
  <si>
    <t>General government sector</t>
  </si>
  <si>
    <t>Public non-financial corporations sector</t>
  </si>
  <si>
    <t>Public financial corporations sector</t>
  </si>
  <si>
    <t>Internal transactions between sectors</t>
  </si>
  <si>
    <t>Total public sector Asset Investment Program</t>
  </si>
  <si>
    <t>Internal transactions within the sector</t>
  </si>
  <si>
    <t>(a) Agency data submitted in Treasury’s Budget systems. Actuals may differ from annual report data for annual reports completed after the 2020-21 and 2021-22 Annual Reports on State Finances were finalised.</t>
  </si>
  <si>
    <t>(a) Data for 2020-21 and 2021-22 estimates sourced from agency information submitted in Treasury’s Budget systems. 2021-22 actuals sourced from agency annual reports where available or from agency data submitted in Treasury systems for the Annual Report on State Finances where annual reports not yet published.</t>
  </si>
  <si>
    <t>(b) Differs from 2020-21 actual shown in 2022-23 Budget Paper 2 – Budget actuals data adjusted for comparability following land development functions transferred to DevelopmentWA from 2021-22.</t>
  </si>
  <si>
    <t>(c) SSO separated from Justice from 1 October 2021. SSO costs included in Justice in 2020-21 and first quarter of 2021-22.</t>
  </si>
  <si>
    <t>(d) DMIRS and Energy Policy WA separate reporting entities in 2020-21 and 2021-22. Combined agency from 1 July 2022 (2022-23).</t>
  </si>
  <si>
    <r>
      <t>Energy Policy WA</t>
    </r>
    <r>
      <rPr>
        <vertAlign val="superscript"/>
        <sz val="9"/>
        <color theme="1"/>
        <rFont val="Arial"/>
        <family val="2"/>
      </rPr>
      <t>(d)</t>
    </r>
  </si>
  <si>
    <r>
      <t>Mines, Industry Regulation and Safety</t>
    </r>
    <r>
      <rPr>
        <vertAlign val="superscript"/>
        <sz val="9"/>
        <color theme="1"/>
        <rFont val="Arial"/>
        <family val="2"/>
      </rPr>
      <t>(d)</t>
    </r>
  </si>
  <si>
    <r>
      <t>State Solicitor's Office</t>
    </r>
    <r>
      <rPr>
        <vertAlign val="superscript"/>
        <sz val="9"/>
        <color theme="1"/>
        <rFont val="Arial"/>
        <family val="2"/>
      </rPr>
      <t>(c)</t>
    </r>
  </si>
  <si>
    <r>
      <t>Justice</t>
    </r>
    <r>
      <rPr>
        <vertAlign val="superscript"/>
        <sz val="9"/>
        <color theme="1"/>
        <rFont val="Arial"/>
        <family val="2"/>
      </rPr>
      <t>(c)</t>
    </r>
  </si>
  <si>
    <r>
      <t>Communities</t>
    </r>
    <r>
      <rPr>
        <vertAlign val="superscript"/>
        <sz val="9"/>
        <color theme="1"/>
        <rFont val="Arial"/>
        <family val="2"/>
      </rPr>
      <t>(b)</t>
    </r>
  </si>
  <si>
    <t>Mid-year</t>
  </si>
  <si>
    <t>Details</t>
  </si>
  <si>
    <t>Parliament</t>
  </si>
  <si>
    <t xml:space="preserve">-   Net amount appropriated to deliver services </t>
  </si>
  <si>
    <t xml:space="preserve">-   Capital Appropriation </t>
  </si>
  <si>
    <t xml:space="preserve">-   Salaries and Allowances Act 1975 </t>
  </si>
  <si>
    <t xml:space="preserve">Total </t>
  </si>
  <si>
    <t>Parliamentary Services</t>
  </si>
  <si>
    <t xml:space="preserve">-   Parliamentary Commissioner Act 1971 </t>
  </si>
  <si>
    <t>TOTAL PART 1</t>
  </si>
  <si>
    <t xml:space="preserve">-   Amount provided for Administered Grants, Subsidies and Other Transfer Payments </t>
  </si>
  <si>
    <t xml:space="preserve">-   Governor's Establishment Act 1992 </t>
  </si>
  <si>
    <t xml:space="preserve">-   Electoral Act 1907 </t>
  </si>
  <si>
    <t xml:space="preserve">-   Industrial Relations Act 1979 </t>
  </si>
  <si>
    <t xml:space="preserve">-   Freedom of Information Act 1992 </t>
  </si>
  <si>
    <t>Registrar, Western Australian Industrial Relations Commission</t>
  </si>
  <si>
    <t>TOTAL - PART 2</t>
  </si>
  <si>
    <t xml:space="preserve">-   Bunbury Water Corporation </t>
  </si>
  <si>
    <t xml:space="preserve">-   Busselton Water Corporation </t>
  </si>
  <si>
    <t xml:space="preserve">-   Electricity Generation and Retail Corporation (Synergy) </t>
  </si>
  <si>
    <t xml:space="preserve">-   Forest Products Commission </t>
  </si>
  <si>
    <t xml:space="preserve">-   Kimberley Ports Authority </t>
  </si>
  <si>
    <t xml:space="preserve">-   Public Transport Authority of Western Australia </t>
  </si>
  <si>
    <t xml:space="preserve">-   Regional Power Corporation (Horizon Power) </t>
  </si>
  <si>
    <t xml:space="preserve">-   Southern Ports Authority </t>
  </si>
  <si>
    <t xml:space="preserve">-   Water Corporation of Western Australia </t>
  </si>
  <si>
    <t xml:space="preserve">-   Western Australian Land Authority (DevelopmentWA) </t>
  </si>
  <si>
    <t xml:space="preserve">-   Gaming and Wagering Commission </t>
  </si>
  <si>
    <t xml:space="preserve">-   Goods and Services Tax (GST) Administration Costs </t>
  </si>
  <si>
    <t xml:space="preserve">-   Department of Jobs, Tourism, Science and Innovation </t>
  </si>
  <si>
    <t xml:space="preserve">-   Provision for Aboriginal Community Controlled Sector Development </t>
  </si>
  <si>
    <t xml:space="preserve">-   Provision for Perth City Deal </t>
  </si>
  <si>
    <t xml:space="preserve">-   Refund of Past Years Revenue Collections - Public Corporations </t>
  </si>
  <si>
    <t xml:space="preserve">-   Royalties for Regions </t>
  </si>
  <si>
    <t xml:space="preserve">-   State Property - Emergency Services Levy </t>
  </si>
  <si>
    <t xml:space="preserve">-   WA Health </t>
  </si>
  <si>
    <t xml:space="preserve">-   All Other Grants, Subsidies and Transfer Payments </t>
  </si>
  <si>
    <t xml:space="preserve"> Comprising:</t>
  </si>
  <si>
    <t xml:space="preserve">     -   Acts of Grace / Ex Gratia Payments </t>
  </si>
  <si>
    <t xml:space="preserve">     -   Commonwealth Pandemic Leave Disaster Payment </t>
  </si>
  <si>
    <t xml:space="preserve">     -   Incidentals </t>
  </si>
  <si>
    <t xml:space="preserve">     -   Interest on Public Moneys Held in Participating Trust Fund Accounts </t>
  </si>
  <si>
    <t xml:space="preserve">     -   Administration Costs - National Tax Equivalent Regime Scheme </t>
  </si>
  <si>
    <t xml:space="preserve">     -   COVID-19 - Small Business Assistance Grants (Level 1 and 2 Packages) </t>
  </si>
  <si>
    <t xml:space="preserve">     -   Western Australian Land Information Authority - Valuation Services </t>
  </si>
  <si>
    <t xml:space="preserve">     -   Western Australian Treasury Corporation Management Fees </t>
  </si>
  <si>
    <t xml:space="preserve">-   Metropolitan Redevelopment Authority (DevelopmentWA) </t>
  </si>
  <si>
    <t xml:space="preserve">-   Provision for Unfunded Liabilities in the Government Insurance Fund </t>
  </si>
  <si>
    <t xml:space="preserve">-   Provision for Voluntary Targeted Separation Scheme </t>
  </si>
  <si>
    <t>-   Provision for COVID-19 Test Isolation Payment</t>
  </si>
  <si>
    <t xml:space="preserve">-   Judges’ Salaries and Pensions Act 1950 </t>
  </si>
  <si>
    <t xml:space="preserve">-   Parliamentary Superannuation Act 1970 </t>
  </si>
  <si>
    <t xml:space="preserve">-   State Superannuation Act 2000 </t>
  </si>
  <si>
    <t xml:space="preserve">     -   Pension Scheme </t>
  </si>
  <si>
    <t xml:space="preserve">     -   Gold State Super </t>
  </si>
  <si>
    <t xml:space="preserve">     -   West State Super </t>
  </si>
  <si>
    <t xml:space="preserve">-   Western Australian Health Promotion Foundation Act 2016 </t>
  </si>
  <si>
    <t xml:space="preserve">-   Racing and Wagering Western Australia Act 2003 </t>
  </si>
  <si>
    <t xml:space="preserve">-   Unclaimed Money Act 1990 </t>
  </si>
  <si>
    <t xml:space="preserve">-   Loan Acts - Interest </t>
  </si>
  <si>
    <t xml:space="preserve">-   Western Australian Future Health Research and Innovation Fund Act 2012 </t>
  </si>
  <si>
    <t xml:space="preserve">-   Animal Resources Authority </t>
  </si>
  <si>
    <t xml:space="preserve">-   Department of Justice </t>
  </si>
  <si>
    <t xml:space="preserve">-   Electricity Networks Corporation (Western Power) </t>
  </si>
  <si>
    <t xml:space="preserve">-   Pilbara Ports Authority </t>
  </si>
  <si>
    <t xml:space="preserve">-   Mid West Ports Authority </t>
  </si>
  <si>
    <t xml:space="preserve">-   Department of Education </t>
  </si>
  <si>
    <t xml:space="preserve">-   Climate Action Fund </t>
  </si>
  <si>
    <t xml:space="preserve">-   Digital Capability Fund </t>
  </si>
  <si>
    <t xml:space="preserve">-   Debt Reduction Account </t>
  </si>
  <si>
    <t xml:space="preserve">-   Social Housing Investment Fund </t>
  </si>
  <si>
    <t xml:space="preserve">-   Softwood Plantation Expansion Fund </t>
  </si>
  <si>
    <t xml:space="preserve">-   New Women and Babies Hospital Account </t>
  </si>
  <si>
    <t xml:space="preserve">-   Loans (Co-operative Companies) Act 2004 </t>
  </si>
  <si>
    <t xml:space="preserve">-   Loan Acts - Repayment of Borrowings </t>
  </si>
  <si>
    <t xml:space="preserve">-   First Home Owners Grant Act 2000 </t>
  </si>
  <si>
    <t xml:space="preserve">-   Petroleum (Submerged Lands) Act 1982 </t>
  </si>
  <si>
    <t>TOTAL - PART 3</t>
  </si>
  <si>
    <t xml:space="preserve">-   Biosecurity and Agriculture Management Act 2007 </t>
  </si>
  <si>
    <t>TOTAL - PART 4</t>
  </si>
  <si>
    <t xml:space="preserve">-   Lotteries Commission Act 1990 </t>
  </si>
  <si>
    <t xml:space="preserve">-   Mental Health Advocacy Service </t>
  </si>
  <si>
    <t xml:space="preserve">-   Mental Health Tribunal </t>
  </si>
  <si>
    <t xml:space="preserve">-   Office of Chief Psychiatrist </t>
  </si>
  <si>
    <t>TOTAL - PART 5</t>
  </si>
  <si>
    <t>TOTAL - PART 6</t>
  </si>
  <si>
    <t xml:space="preserve">-   Children's Court of Western Australia Act 1988 </t>
  </si>
  <si>
    <t xml:space="preserve">-   Criminal Injuries Compensation Act 2003 </t>
  </si>
  <si>
    <t xml:space="preserve">-   District Court of Western Australia Act 1969 </t>
  </si>
  <si>
    <t xml:space="preserve">-   Judges' Salaries and Pensions Act 1950 </t>
  </si>
  <si>
    <t xml:space="preserve">-   State Administrative Tribunal Act 2004 </t>
  </si>
  <si>
    <t xml:space="preserve">-   Solicitor General Act 1969 </t>
  </si>
  <si>
    <t xml:space="preserve">-   Suitors' Fund Act 1964 </t>
  </si>
  <si>
    <t xml:space="preserve">-   Corruption, Crime and Misconduct Act 2003 </t>
  </si>
  <si>
    <t xml:space="preserve">-   Corruption and Crime Commission Act 2003 </t>
  </si>
  <si>
    <t>TOTAL - PART 7</t>
  </si>
  <si>
    <t xml:space="preserve">-   Art Gallery of Western Australia </t>
  </si>
  <si>
    <t xml:space="preserve">-   Contribution to Community Sporting and Recreation Facilities Fund </t>
  </si>
  <si>
    <t xml:space="preserve">-   Library Board of Western Australia </t>
  </si>
  <si>
    <t xml:space="preserve">-   Perth Theatre Trust </t>
  </si>
  <si>
    <t xml:space="preserve">-   Western Australian Museum </t>
  </si>
  <si>
    <t>Western Australian Sports Centre Trust</t>
  </si>
  <si>
    <t>TOTAL - PART 8</t>
  </si>
  <si>
    <t xml:space="preserve">-   Western Australian Coastal Shipping Commission </t>
  </si>
  <si>
    <t xml:space="preserve">-   Road Traffic (Administration) Act 2008 </t>
  </si>
  <si>
    <t>Public Transport Authority of Western Australia</t>
  </si>
  <si>
    <t>-   Capital Appropriation METRONET Projects Under Development</t>
  </si>
  <si>
    <t>TOTAL - PART 9</t>
  </si>
  <si>
    <t>TOTAL - PART 10</t>
  </si>
  <si>
    <t>Western Australian Planning Commission</t>
  </si>
  <si>
    <t xml:space="preserve">-   Metropolitan Region Improvement Tax Act 1959 </t>
  </si>
  <si>
    <t>Western Australian Land Information Authority</t>
  </si>
  <si>
    <t xml:space="preserve">-   Transfer of Land Act 1893 </t>
  </si>
  <si>
    <t>National Trust of Australia (WA)</t>
  </si>
  <si>
    <t>TOTAL - PART 11</t>
  </si>
  <si>
    <t>GRAND TOTAL</t>
  </si>
  <si>
    <t>Total Appropriation Bill No. 1 - Recurrent Services</t>
  </si>
  <si>
    <t>Total Appropriation Bill No. 2 - Capital Purposes</t>
  </si>
  <si>
    <t>Authorised by Other Statutes:</t>
  </si>
  <si>
    <t>- Recurrent Services</t>
  </si>
  <si>
    <t>- Capital Purposes</t>
  </si>
  <si>
    <t>- Financing</t>
  </si>
  <si>
    <t>Total Authorised by Other Statutes</t>
  </si>
  <si>
    <t>Consolidated Account Expenditure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</si>
</sst>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6" formatCode="&quot;$&quot;#,##0;[Red]\-&quot;$&quot;#,##0"/>
    <numFmt numFmtId="164" formatCode="#,##0\ \ \ ;\-#,##0\ \ \ ;\-\ \ \ "/>
    <numFmt numFmtId="165" formatCode="_-* #,##0_-;\-* #,##0_-;_-* &quot;-&quot;??_-;_-@_-"/>
    <numFmt numFmtId="166" formatCode="#,##0;\-#,##0;\-"/>
  </numFmts>
  <fonts count="17" x14ac:knownFonts="1">
    <font>
      <sz val="11"/>
      <color theme="1"/>
      <name val="Calibri"/>
      <family val="2"/>
      <scheme val="minor"/>
    </font>
    <font>
      <b/>
      <u/>
      <sz val="11"/>
      <color theme="1"/>
      <name val="Arial"/>
      <family val="2"/>
    </font>
    <font>
      <b/>
      <u/>
      <vertAlign val="superscript"/>
      <sz val="11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Calibri"/>
      <family val="2"/>
      <scheme val="minor"/>
    </font>
    <font>
      <sz val="8"/>
      <name val="Arial"/>
      <family val="2"/>
    </font>
    <font>
      <sz val="9"/>
      <name val="Arial"/>
      <family val="2"/>
    </font>
    <font>
      <sz val="8"/>
      <color theme="1"/>
      <name val="Arial"/>
      <family val="2"/>
    </font>
    <font>
      <i/>
      <sz val="9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vertAlign val="superscript"/>
      <sz val="9"/>
      <color theme="1"/>
      <name val="Arial"/>
      <family val="2"/>
    </font>
    <font>
      <i/>
      <sz val="9"/>
      <color theme="1"/>
      <name val="Arial"/>
      <family val="2"/>
    </font>
    <font>
      <b/>
      <u/>
      <sz val="12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C0C0C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 style="medium">
        <color rgb="FFFFFFFF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rgb="FFFFFFFF"/>
      </top>
      <bottom style="thick">
        <color indexed="64"/>
      </bottom>
      <diagonal/>
    </border>
    <border>
      <left/>
      <right/>
      <top style="medium">
        <color rgb="FF000000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medium">
        <color rgb="FFFFFFFF"/>
      </top>
      <bottom style="thick">
        <color rgb="FF000000"/>
      </bottom>
      <diagonal/>
    </border>
    <border>
      <left/>
      <right/>
      <top style="thick">
        <color auto="1"/>
      </top>
      <bottom style="thick">
        <color auto="1"/>
      </bottom>
      <diagonal/>
    </border>
  </borders>
  <cellStyleXfs count="3">
    <xf numFmtId="0" fontId="0" fillId="0" borderId="0"/>
    <xf numFmtId="0" fontId="4" fillId="0" borderId="0"/>
    <xf numFmtId="0" fontId="5" fillId="0" borderId="0"/>
  </cellStyleXfs>
  <cellXfs count="92">
    <xf numFmtId="0" fontId="0" fillId="0" borderId="0" xfId="0"/>
    <xf numFmtId="0" fontId="3" fillId="0" borderId="0" xfId="0" applyFont="1"/>
    <xf numFmtId="165" fontId="3" fillId="0" borderId="0" xfId="0" applyNumberFormat="1" applyFont="1"/>
    <xf numFmtId="0" fontId="6" fillId="0" borderId="1" xfId="2" applyFont="1" applyBorder="1" applyAlignment="1">
      <alignment wrapText="1"/>
    </xf>
    <xf numFmtId="0" fontId="6" fillId="0" borderId="0" xfId="2" applyFont="1" applyAlignment="1">
      <alignment wrapText="1"/>
    </xf>
    <xf numFmtId="0" fontId="6" fillId="0" borderId="0" xfId="2" applyFont="1" applyAlignment="1">
      <alignment horizontal="center"/>
    </xf>
    <xf numFmtId="0" fontId="6" fillId="4" borderId="0" xfId="2" applyFont="1" applyFill="1" applyAlignment="1">
      <alignment horizontal="center"/>
    </xf>
    <xf numFmtId="0" fontId="6" fillId="0" borderId="0" xfId="2" quotePrefix="1" applyFont="1" applyAlignment="1">
      <alignment horizontal="center"/>
    </xf>
    <xf numFmtId="0" fontId="3" fillId="3" borderId="0" xfId="2" quotePrefix="1" applyFont="1" applyFill="1" applyAlignment="1">
      <alignment horizontal="center"/>
    </xf>
    <xf numFmtId="164" fontId="3" fillId="0" borderId="0" xfId="0" applyNumberFormat="1" applyFont="1"/>
    <xf numFmtId="0" fontId="6" fillId="0" borderId="0" xfId="0" applyFont="1"/>
    <xf numFmtId="0" fontId="9" fillId="0" borderId="0" xfId="0" applyFont="1"/>
    <xf numFmtId="0" fontId="3" fillId="0" borderId="1" xfId="0" applyFont="1" applyBorder="1"/>
    <xf numFmtId="3" fontId="3" fillId="0" borderId="0" xfId="0" applyNumberFormat="1" applyFont="1"/>
    <xf numFmtId="0" fontId="3" fillId="0" borderId="0" xfId="0" applyFont="1" applyAlignment="1">
      <alignment horizontal="right"/>
    </xf>
    <xf numFmtId="0" fontId="12" fillId="0" borderId="0" xfId="0" applyFont="1"/>
    <xf numFmtId="0" fontId="3" fillId="0" borderId="0" xfId="0" applyFont="1" applyFill="1"/>
    <xf numFmtId="0" fontId="8" fillId="0" borderId="0" xfId="2" applyFont="1" applyAlignment="1">
      <alignment wrapText="1"/>
    </xf>
    <xf numFmtId="166" fontId="3" fillId="0" borderId="0" xfId="1" quotePrefix="1" applyNumberFormat="1" applyFont="1" applyAlignment="1">
      <alignment horizontal="right" vertical="center"/>
    </xf>
    <xf numFmtId="166" fontId="3" fillId="0" borderId="0" xfId="1" quotePrefix="1" applyNumberFormat="1" applyFont="1" applyFill="1" applyAlignment="1">
      <alignment horizontal="right" vertical="center"/>
    </xf>
    <xf numFmtId="166" fontId="3" fillId="0" borderId="0" xfId="0" applyNumberFormat="1" applyFont="1"/>
    <xf numFmtId="0" fontId="6" fillId="0" borderId="0" xfId="2" applyFont="1" applyAlignment="1">
      <alignment horizontal="right"/>
    </xf>
    <xf numFmtId="0" fontId="6" fillId="4" borderId="0" xfId="2" applyFont="1" applyFill="1" applyAlignment="1">
      <alignment horizontal="right"/>
    </xf>
    <xf numFmtId="6" fontId="3" fillId="0" borderId="0" xfId="0" applyNumberFormat="1" applyFont="1" applyAlignment="1">
      <alignment horizontal="right"/>
    </xf>
    <xf numFmtId="0" fontId="3" fillId="0" borderId="1" xfId="2" applyFont="1" applyBorder="1" applyAlignment="1">
      <alignment horizontal="right"/>
    </xf>
    <xf numFmtId="0" fontId="3" fillId="2" borderId="0" xfId="1" applyFont="1" applyFill="1" applyAlignment="1">
      <alignment horizontal="right" wrapText="1"/>
    </xf>
    <xf numFmtId="0" fontId="3" fillId="3" borderId="0" xfId="1" applyFont="1" applyFill="1" applyBorder="1" applyAlignment="1">
      <alignment horizontal="right" wrapText="1"/>
    </xf>
    <xf numFmtId="166" fontId="6" fillId="0" borderId="0" xfId="2" applyNumberFormat="1" applyFont="1" applyAlignment="1">
      <alignment horizontal="right"/>
    </xf>
    <xf numFmtId="166" fontId="6" fillId="3" borderId="0" xfId="2" applyNumberFormat="1" applyFont="1" applyFill="1" applyAlignment="1">
      <alignment horizontal="right"/>
    </xf>
    <xf numFmtId="166" fontId="6" fillId="0" borderId="0" xfId="2" applyNumberFormat="1" applyFont="1" applyFill="1" applyAlignment="1">
      <alignment horizontal="right"/>
    </xf>
    <xf numFmtId="166" fontId="8" fillId="0" borderId="0" xfId="2" applyNumberFormat="1" applyFont="1" applyAlignment="1">
      <alignment horizontal="right"/>
    </xf>
    <xf numFmtId="166" fontId="8" fillId="3" borderId="0" xfId="2" applyNumberFormat="1" applyFont="1" applyFill="1" applyAlignment="1">
      <alignment horizontal="right"/>
    </xf>
    <xf numFmtId="166" fontId="3" fillId="0" borderId="0" xfId="0" applyNumberFormat="1" applyFont="1" applyAlignment="1">
      <alignment horizontal="right"/>
    </xf>
    <xf numFmtId="166" fontId="10" fillId="0" borderId="0" xfId="2" applyNumberFormat="1" applyFont="1" applyAlignment="1">
      <alignment horizontal="right"/>
    </xf>
    <xf numFmtId="166" fontId="10" fillId="3" borderId="0" xfId="2" applyNumberFormat="1" applyFont="1" applyFill="1" applyAlignment="1">
      <alignment horizontal="right"/>
    </xf>
    <xf numFmtId="166" fontId="3" fillId="5" borderId="0" xfId="1" quotePrefix="1" applyNumberFormat="1" applyFont="1" applyFill="1" applyAlignment="1">
      <alignment horizontal="right" vertical="center"/>
    </xf>
    <xf numFmtId="0" fontId="3" fillId="0" borderId="0" xfId="0" applyFont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3" fillId="3" borderId="0" xfId="0" applyFont="1" applyFill="1" applyAlignment="1">
      <alignment horizontal="right" vertical="center" wrapText="1"/>
    </xf>
    <xf numFmtId="166" fontId="3" fillId="0" borderId="0" xfId="0" applyNumberFormat="1" applyFont="1" applyAlignment="1">
      <alignment horizontal="right" vertical="center" wrapText="1"/>
    </xf>
    <xf numFmtId="166" fontId="3" fillId="3" borderId="0" xfId="0" applyNumberFormat="1" applyFont="1" applyFill="1" applyAlignment="1">
      <alignment horizontal="right" vertical="center" wrapText="1"/>
    </xf>
    <xf numFmtId="0" fontId="3" fillId="0" borderId="5" xfId="0" applyFont="1" applyBorder="1" applyAlignment="1">
      <alignment vertical="center" wrapText="1"/>
    </xf>
    <xf numFmtId="166" fontId="3" fillId="0" borderId="6" xfId="0" applyNumberFormat="1" applyFont="1" applyBorder="1" applyAlignment="1">
      <alignment horizontal="right" vertical="center" wrapText="1"/>
    </xf>
    <xf numFmtId="166" fontId="3" fillId="3" borderId="6" xfId="0" applyNumberFormat="1" applyFont="1" applyFill="1" applyBorder="1" applyAlignment="1">
      <alignment horizontal="right" vertical="center" wrapText="1"/>
    </xf>
    <xf numFmtId="0" fontId="9" fillId="0" borderId="7" xfId="0" applyFont="1" applyBorder="1" applyAlignment="1">
      <alignment vertical="center" wrapText="1"/>
    </xf>
    <xf numFmtId="166" fontId="9" fillId="0" borderId="7" xfId="0" applyNumberFormat="1" applyFont="1" applyBorder="1" applyAlignment="1">
      <alignment horizontal="right" vertical="center" wrapText="1"/>
    </xf>
    <xf numFmtId="166" fontId="9" fillId="3" borderId="7" xfId="0" applyNumberFormat="1" applyFont="1" applyFill="1" applyBorder="1" applyAlignment="1">
      <alignment horizontal="right" vertical="center" wrapText="1"/>
    </xf>
    <xf numFmtId="0" fontId="12" fillId="0" borderId="0" xfId="0" applyFont="1" applyAlignment="1">
      <alignment vertical="center" wrapText="1"/>
    </xf>
    <xf numFmtId="0" fontId="3" fillId="0" borderId="0" xfId="0" quotePrefix="1" applyFont="1" applyAlignment="1">
      <alignment vertical="center" wrapText="1"/>
    </xf>
    <xf numFmtId="166" fontId="3" fillId="3" borderId="8" xfId="0" applyNumberFormat="1" applyFont="1" applyFill="1" applyBorder="1" applyAlignment="1">
      <alignment horizontal="right" vertical="center" wrapText="1"/>
    </xf>
    <xf numFmtId="166" fontId="3" fillId="0" borderId="8" xfId="0" applyNumberFormat="1" applyFont="1" applyBorder="1" applyAlignment="1">
      <alignment horizontal="right" vertical="center" wrapText="1"/>
    </xf>
    <xf numFmtId="166" fontId="14" fillId="0" borderId="6" xfId="0" applyNumberFormat="1" applyFont="1" applyBorder="1" applyAlignment="1">
      <alignment horizontal="right" vertical="center" wrapText="1"/>
    </xf>
    <xf numFmtId="166" fontId="14" fillId="3" borderId="6" xfId="0" applyNumberFormat="1" applyFont="1" applyFill="1" applyBorder="1" applyAlignment="1">
      <alignment horizontal="right" vertical="center" wrapText="1"/>
    </xf>
    <xf numFmtId="166" fontId="14" fillId="0" borderId="0" xfId="0" applyNumberFormat="1" applyFont="1" applyAlignment="1">
      <alignment horizontal="right" vertical="center" wrapText="1"/>
    </xf>
    <xf numFmtId="0" fontId="3" fillId="0" borderId="9" xfId="0" applyFont="1" applyBorder="1" applyAlignment="1">
      <alignment vertical="center" wrapText="1"/>
    </xf>
    <xf numFmtId="166" fontId="3" fillId="0" borderId="10" xfId="0" applyNumberFormat="1" applyFont="1" applyBorder="1" applyAlignment="1">
      <alignment horizontal="right" vertical="center" wrapText="1"/>
    </xf>
    <xf numFmtId="166" fontId="3" fillId="3" borderId="10" xfId="0" applyNumberFormat="1" applyFont="1" applyFill="1" applyBorder="1" applyAlignment="1">
      <alignment horizontal="right" vertical="center" wrapText="1"/>
    </xf>
    <xf numFmtId="0" fontId="9" fillId="0" borderId="11" xfId="0" applyFont="1" applyBorder="1" applyAlignment="1">
      <alignment vertical="center" wrapText="1"/>
    </xf>
    <xf numFmtId="166" fontId="15" fillId="0" borderId="11" xfId="0" applyNumberFormat="1" applyFont="1" applyBorder="1" applyAlignment="1">
      <alignment horizontal="right" vertical="center" wrapText="1"/>
    </xf>
    <xf numFmtId="166" fontId="15" fillId="3" borderId="11" xfId="0" applyNumberFormat="1" applyFont="1" applyFill="1" applyBorder="1" applyAlignment="1">
      <alignment horizontal="right" vertical="center" wrapText="1"/>
    </xf>
    <xf numFmtId="166" fontId="14" fillId="0" borderId="8" xfId="0" applyNumberFormat="1" applyFont="1" applyBorder="1" applyAlignment="1">
      <alignment horizontal="right" vertical="center" wrapText="1"/>
    </xf>
    <xf numFmtId="166" fontId="14" fillId="3" borderId="0" xfId="0" applyNumberFormat="1" applyFont="1" applyFill="1" applyAlignment="1">
      <alignment horizontal="right" vertical="center" wrapText="1"/>
    </xf>
    <xf numFmtId="166" fontId="3" fillId="3" borderId="0" xfId="0" applyNumberFormat="1" applyFont="1" applyFill="1"/>
    <xf numFmtId="0" fontId="3" fillId="0" borderId="12" xfId="0" applyFont="1" applyBorder="1" applyAlignment="1">
      <alignment vertical="center" wrapText="1"/>
    </xf>
    <xf numFmtId="166" fontId="15" fillId="0" borderId="7" xfId="0" applyNumberFormat="1" applyFont="1" applyBorder="1" applyAlignment="1">
      <alignment horizontal="right" vertical="center" wrapText="1"/>
    </xf>
    <xf numFmtId="166" fontId="15" fillId="3" borderId="7" xfId="0" applyNumberFormat="1" applyFont="1" applyFill="1" applyBorder="1" applyAlignment="1">
      <alignment horizontal="right" vertical="center" wrapText="1"/>
    </xf>
    <xf numFmtId="0" fontId="3" fillId="0" borderId="11" xfId="0" applyFont="1" applyBorder="1" applyAlignment="1">
      <alignment vertical="center" wrapText="1"/>
    </xf>
    <xf numFmtId="166" fontId="3" fillId="0" borderId="11" xfId="0" applyNumberFormat="1" applyFont="1" applyBorder="1" applyAlignment="1">
      <alignment horizontal="right" vertical="center" wrapText="1"/>
    </xf>
    <xf numFmtId="166" fontId="3" fillId="3" borderId="11" xfId="0" applyNumberFormat="1" applyFont="1" applyFill="1" applyBorder="1" applyAlignment="1">
      <alignment horizontal="right" vertical="center" wrapText="1"/>
    </xf>
    <xf numFmtId="166" fontId="9" fillId="0" borderId="11" xfId="0" applyNumberFormat="1" applyFont="1" applyBorder="1" applyAlignment="1">
      <alignment horizontal="right" vertical="center" wrapText="1"/>
    </xf>
    <xf numFmtId="166" fontId="9" fillId="3" borderId="11" xfId="0" applyNumberFormat="1" applyFont="1" applyFill="1" applyBorder="1" applyAlignment="1">
      <alignment horizontal="right" vertical="center" wrapText="1"/>
    </xf>
    <xf numFmtId="166" fontId="6" fillId="0" borderId="0" xfId="0" applyNumberFormat="1" applyFont="1" applyAlignment="1">
      <alignment horizontal="right" vertical="center" wrapText="1"/>
    </xf>
    <xf numFmtId="166" fontId="6" fillId="3" borderId="0" xfId="0" applyNumberFormat="1" applyFont="1" applyFill="1" applyAlignment="1">
      <alignment horizontal="right" vertical="center" wrapText="1"/>
    </xf>
    <xf numFmtId="166" fontId="9" fillId="0" borderId="3" xfId="0" applyNumberFormat="1" applyFont="1" applyBorder="1" applyAlignment="1">
      <alignment horizontal="right" vertical="center" wrapText="1"/>
    </xf>
    <xf numFmtId="166" fontId="9" fillId="3" borderId="3" xfId="0" applyNumberFormat="1" applyFont="1" applyFill="1" applyBorder="1" applyAlignment="1">
      <alignment horizontal="right" vertical="center" wrapText="1"/>
    </xf>
    <xf numFmtId="0" fontId="9" fillId="0" borderId="13" xfId="0" applyFont="1" applyBorder="1"/>
    <xf numFmtId="166" fontId="9" fillId="0" borderId="13" xfId="0" applyNumberFormat="1" applyFont="1" applyBorder="1"/>
    <xf numFmtId="166" fontId="9" fillId="3" borderId="13" xfId="0" applyNumberFormat="1" applyFont="1" applyFill="1" applyBorder="1"/>
    <xf numFmtId="0" fontId="3" fillId="0" borderId="0" xfId="0" quotePrefix="1" applyFont="1"/>
    <xf numFmtId="0" fontId="16" fillId="0" borderId="0" xfId="0" applyFont="1"/>
    <xf numFmtId="0" fontId="3" fillId="0" borderId="1" xfId="0" applyFont="1" applyBorder="1" applyAlignment="1">
      <alignment horizontal="right" vertical="center" wrapText="1"/>
    </xf>
    <xf numFmtId="0" fontId="3" fillId="3" borderId="1" xfId="0" applyFont="1" applyFill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3" borderId="4" xfId="0" applyFont="1" applyFill="1" applyBorder="1" applyAlignment="1">
      <alignment horizontal="right" vertical="center" wrapText="1"/>
    </xf>
    <xf numFmtId="0" fontId="1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7" fillId="0" borderId="0" xfId="0" applyFont="1" applyAlignment="1">
      <alignment horizontal="left" wrapText="1"/>
    </xf>
    <xf numFmtId="0" fontId="3" fillId="0" borderId="2" xfId="0" applyFont="1" applyBorder="1" applyAlignment="1">
      <alignment horizontal="center"/>
    </xf>
    <xf numFmtId="0" fontId="7" fillId="0" borderId="0" xfId="0" applyFont="1" applyAlignment="1">
      <alignment wrapText="1"/>
    </xf>
    <xf numFmtId="0" fontId="3" fillId="0" borderId="2" xfId="2" applyFont="1" applyBorder="1" applyAlignment="1">
      <alignment horizontal="center"/>
    </xf>
  </cellXfs>
  <cellStyles count="3">
    <cellStyle name="Normal" xfId="0" builtinId="0"/>
    <cellStyle name="Normal 3" xfId="1"/>
    <cellStyle name="Normal_pasting file" xfId="2"/>
  </cellStyles>
  <dxfs count="0"/>
  <tableStyles count="0" defaultTableStyle="TableStyleMedium2" defaultPivotStyle="PivotStyleLight16"/>
  <colors>
    <mruColors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81"/>
  <sheetViews>
    <sheetView showGridLines="0" tabSelected="1" workbookViewId="0">
      <pane xSplit="1" ySplit="7" topLeftCell="B8" activePane="bottomRight" state="frozen"/>
      <selection pane="topRight" activeCell="C1" sqref="C1"/>
      <selection pane="bottomLeft" activeCell="A8" sqref="A8"/>
      <selection pane="bottomRight" activeCell="B8" sqref="B8"/>
    </sheetView>
  </sheetViews>
  <sheetFormatPr defaultColWidth="8.6640625" defaultRowHeight="11.4" x14ac:dyDescent="0.2"/>
  <cols>
    <col min="1" max="1" width="70.109375" style="1" bestFit="1" customWidth="1"/>
    <col min="2" max="2" width="9.88671875" style="1" bestFit="1" customWidth="1"/>
    <col min="3" max="3" width="9.5546875" style="1" bestFit="1" customWidth="1"/>
    <col min="4" max="4" width="9.5546875" style="1" customWidth="1"/>
    <col min="5" max="5" width="9.5546875" style="1" bestFit="1" customWidth="1"/>
    <col min="6" max="6" width="9.88671875" style="1" bestFit="1" customWidth="1"/>
    <col min="7" max="16384" width="8.6640625" style="1"/>
  </cols>
  <sheetData>
    <row r="1" spans="1:6" ht="15.6" x14ac:dyDescent="0.3">
      <c r="A1" s="86" t="s">
        <v>300</v>
      </c>
      <c r="B1" s="86"/>
      <c r="C1" s="86"/>
      <c r="D1" s="86"/>
      <c r="E1" s="86"/>
      <c r="F1" s="86"/>
    </row>
    <row r="4" spans="1:6" x14ac:dyDescent="0.2">
      <c r="A4" s="12"/>
      <c r="B4" s="82" t="s">
        <v>41</v>
      </c>
      <c r="C4" s="82" t="s">
        <v>1</v>
      </c>
      <c r="D4" s="82" t="s">
        <v>1</v>
      </c>
      <c r="E4" s="82" t="s">
        <v>1</v>
      </c>
      <c r="F4" s="83" t="s">
        <v>1</v>
      </c>
    </row>
    <row r="5" spans="1:6" x14ac:dyDescent="0.2">
      <c r="A5" s="36"/>
      <c r="B5" s="39"/>
      <c r="C5" s="39"/>
      <c r="D5" s="39" t="s">
        <v>177</v>
      </c>
      <c r="E5" s="39" t="s">
        <v>44</v>
      </c>
      <c r="F5" s="40"/>
    </row>
    <row r="6" spans="1:6" x14ac:dyDescent="0.2">
      <c r="A6" s="36"/>
      <c r="B6" s="39" t="s">
        <v>2</v>
      </c>
      <c r="C6" s="39" t="s">
        <v>42</v>
      </c>
      <c r="D6" s="39" t="s">
        <v>46</v>
      </c>
      <c r="E6" s="39" t="s">
        <v>2</v>
      </c>
      <c r="F6" s="40" t="s">
        <v>2</v>
      </c>
    </row>
    <row r="7" spans="1:6" ht="12" thickBot="1" x14ac:dyDescent="0.25">
      <c r="A7" s="37" t="s">
        <v>178</v>
      </c>
      <c r="B7" s="84" t="s">
        <v>3</v>
      </c>
      <c r="C7" s="84" t="s">
        <v>3</v>
      </c>
      <c r="D7" s="84" t="s">
        <v>3</v>
      </c>
      <c r="E7" s="84" t="s">
        <v>3</v>
      </c>
      <c r="F7" s="85" t="s">
        <v>3</v>
      </c>
    </row>
    <row r="8" spans="1:6" ht="12.6" thickTop="1" x14ac:dyDescent="0.2">
      <c r="A8" s="38"/>
      <c r="B8" s="39"/>
      <c r="C8" s="39"/>
      <c r="D8" s="39"/>
      <c r="E8" s="39"/>
      <c r="F8" s="40"/>
    </row>
    <row r="9" spans="1:6" x14ac:dyDescent="0.2">
      <c r="A9" s="36" t="s">
        <v>179</v>
      </c>
      <c r="B9" s="39"/>
      <c r="C9" s="39"/>
      <c r="D9" s="39"/>
      <c r="E9" s="39"/>
      <c r="F9" s="40"/>
    </row>
    <row r="10" spans="1:6" x14ac:dyDescent="0.2">
      <c r="A10" s="36" t="s">
        <v>152</v>
      </c>
      <c r="B10" s="39"/>
      <c r="C10" s="39"/>
      <c r="D10" s="39"/>
      <c r="E10" s="39"/>
      <c r="F10" s="40"/>
    </row>
    <row r="11" spans="1:6" x14ac:dyDescent="0.2">
      <c r="A11" s="36" t="s">
        <v>180</v>
      </c>
      <c r="B11" s="41">
        <v>6568</v>
      </c>
      <c r="C11" s="41">
        <v>6176</v>
      </c>
      <c r="D11" s="41">
        <v>6176</v>
      </c>
      <c r="E11" s="41">
        <v>6176</v>
      </c>
      <c r="F11" s="42">
        <v>6176</v>
      </c>
    </row>
    <row r="12" spans="1:6" x14ac:dyDescent="0.2">
      <c r="A12" s="36" t="s">
        <v>181</v>
      </c>
      <c r="B12" s="41">
        <v>19</v>
      </c>
      <c r="C12" s="41">
        <v>19</v>
      </c>
      <c r="D12" s="41">
        <v>19</v>
      </c>
      <c r="E12" s="41">
        <v>19</v>
      </c>
      <c r="F12" s="42">
        <v>19</v>
      </c>
    </row>
    <row r="13" spans="1:6" ht="12" thickBot="1" x14ac:dyDescent="0.25">
      <c r="A13" s="36" t="s">
        <v>182</v>
      </c>
      <c r="B13" s="41">
        <v>14334</v>
      </c>
      <c r="C13" s="41">
        <v>13942</v>
      </c>
      <c r="D13" s="41">
        <v>13942</v>
      </c>
      <c r="E13" s="41">
        <v>13942</v>
      </c>
      <c r="F13" s="42">
        <v>13942</v>
      </c>
    </row>
    <row r="14" spans="1:6" x14ac:dyDescent="0.2">
      <c r="A14" s="43" t="s">
        <v>183</v>
      </c>
      <c r="B14" s="44">
        <f>SUM(B11:B13)</f>
        <v>20921</v>
      </c>
      <c r="C14" s="44">
        <f t="shared" ref="C14:F14" si="0">SUM(C11:C13)</f>
        <v>20137</v>
      </c>
      <c r="D14" s="44">
        <f t="shared" si="0"/>
        <v>20137</v>
      </c>
      <c r="E14" s="44">
        <f t="shared" si="0"/>
        <v>20137</v>
      </c>
      <c r="F14" s="45">
        <f t="shared" si="0"/>
        <v>20137</v>
      </c>
    </row>
    <row r="15" spans="1:6" x14ac:dyDescent="0.2">
      <c r="A15" s="36" t="s">
        <v>141</v>
      </c>
      <c r="B15" s="41"/>
      <c r="C15" s="41"/>
      <c r="D15" s="41"/>
      <c r="E15" s="41"/>
      <c r="F15" s="42"/>
    </row>
    <row r="16" spans="1:6" x14ac:dyDescent="0.2">
      <c r="A16" s="36" t="s">
        <v>180</v>
      </c>
      <c r="B16" s="41">
        <v>5996</v>
      </c>
      <c r="C16" s="41">
        <v>5979</v>
      </c>
      <c r="D16" s="41">
        <v>5979</v>
      </c>
      <c r="E16" s="41">
        <v>5979</v>
      </c>
      <c r="F16" s="42">
        <v>5979</v>
      </c>
    </row>
    <row r="17" spans="1:6" x14ac:dyDescent="0.2">
      <c r="A17" s="36" t="s">
        <v>181</v>
      </c>
      <c r="B17" s="41">
        <v>18</v>
      </c>
      <c r="C17" s="41">
        <v>18</v>
      </c>
      <c r="D17" s="41">
        <v>18</v>
      </c>
      <c r="E17" s="41">
        <v>18</v>
      </c>
      <c r="F17" s="42">
        <v>18</v>
      </c>
    </row>
    <row r="18" spans="1:6" ht="12" thickBot="1" x14ac:dyDescent="0.25">
      <c r="A18" s="36" t="s">
        <v>182</v>
      </c>
      <c r="B18" s="41">
        <v>22690</v>
      </c>
      <c r="C18" s="41">
        <v>22215</v>
      </c>
      <c r="D18" s="41">
        <v>22215</v>
      </c>
      <c r="E18" s="41">
        <v>22215</v>
      </c>
      <c r="F18" s="42">
        <v>22215</v>
      </c>
    </row>
    <row r="19" spans="1:6" x14ac:dyDescent="0.2">
      <c r="A19" s="43" t="s">
        <v>183</v>
      </c>
      <c r="B19" s="44">
        <f>SUM(B16:B18)</f>
        <v>28704</v>
      </c>
      <c r="C19" s="44">
        <f t="shared" ref="C19:F19" si="1">SUM(C16:C18)</f>
        <v>28212</v>
      </c>
      <c r="D19" s="44">
        <f t="shared" si="1"/>
        <v>28212</v>
      </c>
      <c r="E19" s="44">
        <f t="shared" si="1"/>
        <v>28212</v>
      </c>
      <c r="F19" s="45">
        <f t="shared" si="1"/>
        <v>28212</v>
      </c>
    </row>
    <row r="20" spans="1:6" x14ac:dyDescent="0.2">
      <c r="A20" s="36" t="s">
        <v>184</v>
      </c>
      <c r="B20" s="41"/>
      <c r="C20" s="41"/>
      <c r="D20" s="41"/>
      <c r="E20" s="41"/>
      <c r="F20" s="42"/>
    </row>
    <row r="21" spans="1:6" x14ac:dyDescent="0.2">
      <c r="A21" s="36" t="s">
        <v>180</v>
      </c>
      <c r="B21" s="41">
        <v>18142</v>
      </c>
      <c r="C21" s="41">
        <v>18107</v>
      </c>
      <c r="D21" s="41">
        <v>18619</v>
      </c>
      <c r="E21" s="41">
        <v>18619</v>
      </c>
      <c r="F21" s="42">
        <v>18619</v>
      </c>
    </row>
    <row r="22" spans="1:6" ht="12" thickBot="1" x14ac:dyDescent="0.25">
      <c r="A22" s="36" t="s">
        <v>181</v>
      </c>
      <c r="B22" s="41">
        <v>1016</v>
      </c>
      <c r="C22" s="41">
        <v>1516</v>
      </c>
      <c r="D22" s="41">
        <v>1516</v>
      </c>
      <c r="E22" s="41">
        <v>1516</v>
      </c>
      <c r="F22" s="42">
        <v>1516</v>
      </c>
    </row>
    <row r="23" spans="1:6" x14ac:dyDescent="0.2">
      <c r="A23" s="43" t="s">
        <v>183</v>
      </c>
      <c r="B23" s="44">
        <f>SUM(B21:B22)</f>
        <v>19158</v>
      </c>
      <c r="C23" s="44">
        <f t="shared" ref="C23:F23" si="2">SUM(C21:C22)</f>
        <v>19623</v>
      </c>
      <c r="D23" s="44">
        <f t="shared" si="2"/>
        <v>20135</v>
      </c>
      <c r="E23" s="44">
        <f t="shared" si="2"/>
        <v>20135</v>
      </c>
      <c r="F23" s="45">
        <f t="shared" si="2"/>
        <v>20135</v>
      </c>
    </row>
    <row r="24" spans="1:6" x14ac:dyDescent="0.2">
      <c r="A24" s="36" t="s">
        <v>133</v>
      </c>
      <c r="B24" s="41"/>
      <c r="C24" s="41"/>
      <c r="D24" s="41"/>
      <c r="E24" s="41"/>
      <c r="F24" s="42"/>
    </row>
    <row r="25" spans="1:6" x14ac:dyDescent="0.2">
      <c r="A25" s="36" t="s">
        <v>180</v>
      </c>
      <c r="B25" s="41">
        <v>7376</v>
      </c>
      <c r="C25" s="41">
        <v>7452</v>
      </c>
      <c r="D25" s="41">
        <v>7452</v>
      </c>
      <c r="E25" s="41">
        <v>7626</v>
      </c>
      <c r="F25" s="42">
        <v>7626</v>
      </c>
    </row>
    <row r="26" spans="1:6" x14ac:dyDescent="0.2">
      <c r="A26" s="36" t="s">
        <v>181</v>
      </c>
      <c r="B26" s="41">
        <v>19</v>
      </c>
      <c r="C26" s="41">
        <v>21</v>
      </c>
      <c r="D26" s="41">
        <v>21</v>
      </c>
      <c r="E26" s="41">
        <v>21</v>
      </c>
      <c r="F26" s="42">
        <v>21</v>
      </c>
    </row>
    <row r="27" spans="1:6" ht="12" thickBot="1" x14ac:dyDescent="0.25">
      <c r="A27" s="36" t="s">
        <v>185</v>
      </c>
      <c r="B27" s="41">
        <v>678</v>
      </c>
      <c r="C27" s="41">
        <v>682</v>
      </c>
      <c r="D27" s="41">
        <v>682</v>
      </c>
      <c r="E27" s="41">
        <v>682</v>
      </c>
      <c r="F27" s="42">
        <v>682</v>
      </c>
    </row>
    <row r="28" spans="1:6" ht="12" thickBot="1" x14ac:dyDescent="0.25">
      <c r="A28" s="43" t="s">
        <v>183</v>
      </c>
      <c r="B28" s="44">
        <f>SUM(B25:B27)</f>
        <v>8073</v>
      </c>
      <c r="C28" s="44">
        <f t="shared" ref="C28:F28" si="3">SUM(C25:C27)</f>
        <v>8155</v>
      </c>
      <c r="D28" s="44">
        <f t="shared" si="3"/>
        <v>8155</v>
      </c>
      <c r="E28" s="44">
        <f t="shared" si="3"/>
        <v>8329</v>
      </c>
      <c r="F28" s="45">
        <f t="shared" si="3"/>
        <v>8329</v>
      </c>
    </row>
    <row r="29" spans="1:6" ht="13.2" thickTop="1" thickBot="1" x14ac:dyDescent="0.25">
      <c r="A29" s="46" t="s">
        <v>186</v>
      </c>
      <c r="B29" s="47">
        <f>B14+B19+B23+B28</f>
        <v>76856</v>
      </c>
      <c r="C29" s="47">
        <f t="shared" ref="C29:F29" si="4">C14+C19+C23+C28</f>
        <v>76127</v>
      </c>
      <c r="D29" s="47">
        <f t="shared" si="4"/>
        <v>76639</v>
      </c>
      <c r="E29" s="47">
        <f t="shared" si="4"/>
        <v>76813</v>
      </c>
      <c r="F29" s="48">
        <f t="shared" si="4"/>
        <v>76813</v>
      </c>
    </row>
    <row r="30" spans="1:6" ht="12.6" thickTop="1" x14ac:dyDescent="0.2">
      <c r="A30" s="38"/>
      <c r="B30" s="41"/>
      <c r="C30" s="41"/>
      <c r="D30" s="41"/>
      <c r="E30" s="41"/>
      <c r="F30" s="42"/>
    </row>
    <row r="31" spans="1:6" x14ac:dyDescent="0.2">
      <c r="A31" s="36" t="s">
        <v>23</v>
      </c>
      <c r="B31" s="41"/>
      <c r="C31" s="41"/>
      <c r="D31" s="41"/>
      <c r="E31" s="41"/>
      <c r="F31" s="42"/>
    </row>
    <row r="32" spans="1:6" x14ac:dyDescent="0.2">
      <c r="A32" s="36" t="s">
        <v>180</v>
      </c>
      <c r="B32" s="41">
        <v>175162</v>
      </c>
      <c r="C32" s="41">
        <v>172065</v>
      </c>
      <c r="D32" s="41">
        <v>182778</v>
      </c>
      <c r="E32" s="41">
        <v>184778</v>
      </c>
      <c r="F32" s="42">
        <v>192910</v>
      </c>
    </row>
    <row r="33" spans="1:6" x14ac:dyDescent="0.2">
      <c r="A33" s="36" t="s">
        <v>187</v>
      </c>
      <c r="B33" s="41">
        <v>70900</v>
      </c>
      <c r="C33" s="41">
        <v>71190</v>
      </c>
      <c r="D33" s="41">
        <v>71428</v>
      </c>
      <c r="E33" s="41">
        <v>74025</v>
      </c>
      <c r="F33" s="42">
        <v>73821</v>
      </c>
    </row>
    <row r="34" spans="1:6" x14ac:dyDescent="0.2">
      <c r="A34" s="36" t="s">
        <v>181</v>
      </c>
      <c r="B34" s="41">
        <v>373</v>
      </c>
      <c r="C34" s="41">
        <v>3855</v>
      </c>
      <c r="D34" s="41">
        <v>3855</v>
      </c>
      <c r="E34" s="41">
        <v>3848</v>
      </c>
      <c r="F34" s="42">
        <v>3848</v>
      </c>
    </row>
    <row r="35" spans="1:6" ht="12" thickBot="1" x14ac:dyDescent="0.25">
      <c r="A35" s="36" t="s">
        <v>182</v>
      </c>
      <c r="B35" s="41">
        <v>1565</v>
      </c>
      <c r="C35" s="41">
        <v>1571</v>
      </c>
      <c r="D35" s="41">
        <v>1571</v>
      </c>
      <c r="E35" s="41">
        <v>1571</v>
      </c>
      <c r="F35" s="42">
        <v>1571</v>
      </c>
    </row>
    <row r="36" spans="1:6" x14ac:dyDescent="0.2">
      <c r="A36" s="43" t="s">
        <v>183</v>
      </c>
      <c r="B36" s="44">
        <f>SUM(B32:B35)</f>
        <v>248000</v>
      </c>
      <c r="C36" s="44">
        <f t="shared" ref="C36:F36" si="5">SUM(C32:C35)</f>
        <v>248681</v>
      </c>
      <c r="D36" s="44">
        <f t="shared" si="5"/>
        <v>259632</v>
      </c>
      <c r="E36" s="44">
        <f t="shared" si="5"/>
        <v>264222</v>
      </c>
      <c r="F36" s="45">
        <f t="shared" si="5"/>
        <v>272150</v>
      </c>
    </row>
    <row r="37" spans="1:6" x14ac:dyDescent="0.2">
      <c r="A37" s="36" t="s">
        <v>28</v>
      </c>
      <c r="B37" s="41"/>
      <c r="C37" s="41"/>
      <c r="D37" s="41"/>
      <c r="E37" s="41"/>
      <c r="F37" s="42"/>
    </row>
    <row r="38" spans="1:6" x14ac:dyDescent="0.2">
      <c r="A38" s="36" t="s">
        <v>180</v>
      </c>
      <c r="B38" s="41">
        <v>25047</v>
      </c>
      <c r="C38" s="41">
        <v>26186</v>
      </c>
      <c r="D38" s="41">
        <v>26356</v>
      </c>
      <c r="E38" s="41">
        <v>26355</v>
      </c>
      <c r="F38" s="42">
        <v>26186</v>
      </c>
    </row>
    <row r="39" spans="1:6" x14ac:dyDescent="0.2">
      <c r="A39" s="36" t="s">
        <v>181</v>
      </c>
      <c r="B39" s="41">
        <v>37</v>
      </c>
      <c r="C39" s="41">
        <v>32</v>
      </c>
      <c r="D39" s="41">
        <v>32</v>
      </c>
      <c r="E39" s="41">
        <v>33</v>
      </c>
      <c r="F39" s="42">
        <v>32</v>
      </c>
    </row>
    <row r="40" spans="1:6" ht="12" thickBot="1" x14ac:dyDescent="0.25">
      <c r="A40" s="36" t="s">
        <v>182</v>
      </c>
      <c r="B40" s="41">
        <v>510</v>
      </c>
      <c r="C40" s="41">
        <v>513</v>
      </c>
      <c r="D40" s="41">
        <v>513</v>
      </c>
      <c r="E40" s="41">
        <v>513</v>
      </c>
      <c r="F40" s="42">
        <v>513</v>
      </c>
    </row>
    <row r="41" spans="1:6" x14ac:dyDescent="0.2">
      <c r="A41" s="43" t="s">
        <v>183</v>
      </c>
      <c r="B41" s="44">
        <f>SUM(B38:B40)</f>
        <v>25594</v>
      </c>
      <c r="C41" s="44">
        <f t="shared" ref="C41:F41" si="6">SUM(C38:C40)</f>
        <v>26731</v>
      </c>
      <c r="D41" s="44">
        <f t="shared" si="6"/>
        <v>26901</v>
      </c>
      <c r="E41" s="44">
        <f t="shared" si="6"/>
        <v>26901</v>
      </c>
      <c r="F41" s="45">
        <f t="shared" si="6"/>
        <v>26731</v>
      </c>
    </row>
    <row r="42" spans="1:6" x14ac:dyDescent="0.2">
      <c r="A42" s="36" t="s">
        <v>154</v>
      </c>
      <c r="B42" s="41"/>
      <c r="C42" s="41"/>
      <c r="D42" s="41"/>
      <c r="E42" s="41"/>
      <c r="F42" s="42"/>
    </row>
    <row r="43" spans="1:6" x14ac:dyDescent="0.2">
      <c r="A43" s="36" t="s">
        <v>180</v>
      </c>
      <c r="B43" s="41">
        <v>2317</v>
      </c>
      <c r="C43" s="41">
        <v>2829</v>
      </c>
      <c r="D43" s="41">
        <v>2829</v>
      </c>
      <c r="E43" s="41">
        <v>2829</v>
      </c>
      <c r="F43" s="42">
        <v>2829</v>
      </c>
    </row>
    <row r="44" spans="1:6" x14ac:dyDescent="0.2">
      <c r="A44" s="36" t="s">
        <v>181</v>
      </c>
      <c r="B44" s="41">
        <v>2526</v>
      </c>
      <c r="C44" s="41">
        <v>777</v>
      </c>
      <c r="D44" s="41">
        <v>777</v>
      </c>
      <c r="E44" s="41">
        <v>777</v>
      </c>
      <c r="F44" s="42">
        <v>777</v>
      </c>
    </row>
    <row r="45" spans="1:6" x14ac:dyDescent="0.2">
      <c r="A45" s="36" t="s">
        <v>188</v>
      </c>
      <c r="B45" s="41">
        <v>4300</v>
      </c>
      <c r="C45" s="41">
        <v>4435</v>
      </c>
      <c r="D45" s="41">
        <v>4435</v>
      </c>
      <c r="E45" s="41">
        <v>4435</v>
      </c>
      <c r="F45" s="42">
        <v>4435</v>
      </c>
    </row>
    <row r="46" spans="1:6" ht="12" thickBot="1" x14ac:dyDescent="0.25">
      <c r="A46" s="36" t="s">
        <v>182</v>
      </c>
      <c r="B46" s="41">
        <v>575</v>
      </c>
      <c r="C46" s="41">
        <v>604</v>
      </c>
      <c r="D46" s="41">
        <v>604</v>
      </c>
      <c r="E46" s="41">
        <v>604</v>
      </c>
      <c r="F46" s="42">
        <v>604</v>
      </c>
    </row>
    <row r="47" spans="1:6" x14ac:dyDescent="0.2">
      <c r="A47" s="43" t="s">
        <v>183</v>
      </c>
      <c r="B47" s="44">
        <f>SUM(B43:B46)</f>
        <v>9718</v>
      </c>
      <c r="C47" s="44">
        <f t="shared" ref="C47:F47" si="7">SUM(C43:C46)</f>
        <v>8645</v>
      </c>
      <c r="D47" s="44">
        <f t="shared" si="7"/>
        <v>8645</v>
      </c>
      <c r="E47" s="44">
        <f t="shared" si="7"/>
        <v>8645</v>
      </c>
      <c r="F47" s="45">
        <f t="shared" si="7"/>
        <v>8645</v>
      </c>
    </row>
    <row r="48" spans="1:6" x14ac:dyDescent="0.2">
      <c r="A48" s="36" t="s">
        <v>129</v>
      </c>
      <c r="B48" s="41"/>
      <c r="C48" s="41"/>
      <c r="D48" s="41"/>
      <c r="E48" s="41"/>
      <c r="F48" s="42"/>
    </row>
    <row r="49" spans="1:6" x14ac:dyDescent="0.2">
      <c r="A49" s="36" t="s">
        <v>180</v>
      </c>
      <c r="B49" s="41">
        <v>30403</v>
      </c>
      <c r="C49" s="41">
        <v>6747</v>
      </c>
      <c r="D49" s="41">
        <v>6747</v>
      </c>
      <c r="E49" s="41">
        <v>7944</v>
      </c>
      <c r="F49" s="42">
        <v>7584</v>
      </c>
    </row>
    <row r="50" spans="1:6" x14ac:dyDescent="0.2">
      <c r="A50" s="36" t="s">
        <v>181</v>
      </c>
      <c r="B50" s="41">
        <v>884</v>
      </c>
      <c r="C50" s="41">
        <v>22</v>
      </c>
      <c r="D50" s="41">
        <v>22</v>
      </c>
      <c r="E50" s="41">
        <v>15</v>
      </c>
      <c r="F50" s="42">
        <v>15</v>
      </c>
    </row>
    <row r="51" spans="1:6" x14ac:dyDescent="0.2">
      <c r="A51" s="36" t="s">
        <v>189</v>
      </c>
      <c r="B51" s="41">
        <v>5470</v>
      </c>
      <c r="C51" s="41">
        <v>0</v>
      </c>
      <c r="D51" s="41">
        <v>0</v>
      </c>
      <c r="E51" s="41">
        <v>0</v>
      </c>
      <c r="F51" s="42">
        <v>0</v>
      </c>
    </row>
    <row r="52" spans="1:6" x14ac:dyDescent="0.2">
      <c r="A52" s="36" t="s">
        <v>190</v>
      </c>
      <c r="B52" s="41">
        <v>116</v>
      </c>
      <c r="C52" s="41">
        <v>116</v>
      </c>
      <c r="D52" s="41">
        <v>116</v>
      </c>
      <c r="E52" s="41">
        <v>116</v>
      </c>
      <c r="F52" s="42">
        <v>116</v>
      </c>
    </row>
    <row r="53" spans="1:6" ht="12" thickBot="1" x14ac:dyDescent="0.25">
      <c r="A53" s="36" t="s">
        <v>182</v>
      </c>
      <c r="B53" s="41">
        <v>486</v>
      </c>
      <c r="C53" s="41">
        <v>488</v>
      </c>
      <c r="D53" s="41">
        <v>488</v>
      </c>
      <c r="E53" s="41">
        <v>488</v>
      </c>
      <c r="F53" s="42">
        <v>488</v>
      </c>
    </row>
    <row r="54" spans="1:6" x14ac:dyDescent="0.2">
      <c r="A54" s="43" t="s">
        <v>183</v>
      </c>
      <c r="B54" s="44">
        <f>SUM(B49:B53)</f>
        <v>37359</v>
      </c>
      <c r="C54" s="44">
        <f t="shared" ref="C54:F54" si="8">SUM(C49:C53)</f>
        <v>7373</v>
      </c>
      <c r="D54" s="44">
        <f t="shared" si="8"/>
        <v>7373</v>
      </c>
      <c r="E54" s="44">
        <f t="shared" si="8"/>
        <v>8563</v>
      </c>
      <c r="F54" s="45">
        <f t="shared" si="8"/>
        <v>8203</v>
      </c>
    </row>
    <row r="55" spans="1:6" x14ac:dyDescent="0.2">
      <c r="A55" s="36" t="s">
        <v>38</v>
      </c>
      <c r="B55" s="41"/>
      <c r="C55" s="41"/>
      <c r="D55" s="41"/>
      <c r="E55" s="41"/>
      <c r="F55" s="42"/>
    </row>
    <row r="56" spans="1:6" x14ac:dyDescent="0.2">
      <c r="A56" s="36" t="s">
        <v>180</v>
      </c>
      <c r="B56" s="41">
        <v>1002</v>
      </c>
      <c r="C56" s="41">
        <v>1018</v>
      </c>
      <c r="D56" s="41">
        <v>1018</v>
      </c>
      <c r="E56" s="41">
        <v>1017</v>
      </c>
      <c r="F56" s="42">
        <v>1014</v>
      </c>
    </row>
    <row r="57" spans="1:6" ht="12" thickBot="1" x14ac:dyDescent="0.25">
      <c r="A57" s="36" t="s">
        <v>181</v>
      </c>
      <c r="B57" s="41">
        <v>0</v>
      </c>
      <c r="C57" s="41">
        <v>4</v>
      </c>
      <c r="D57" s="41">
        <v>4</v>
      </c>
      <c r="E57" s="41">
        <v>2</v>
      </c>
      <c r="F57" s="42">
        <v>4</v>
      </c>
    </row>
    <row r="58" spans="1:6" x14ac:dyDescent="0.2">
      <c r="A58" s="43" t="s">
        <v>183</v>
      </c>
      <c r="B58" s="44">
        <f>SUM(B56:B57)</f>
        <v>1002</v>
      </c>
      <c r="C58" s="44">
        <f t="shared" ref="C58:F58" si="9">SUM(C56:C57)</f>
        <v>1022</v>
      </c>
      <c r="D58" s="44">
        <f t="shared" si="9"/>
        <v>1022</v>
      </c>
      <c r="E58" s="44">
        <f t="shared" si="9"/>
        <v>1019</v>
      </c>
      <c r="F58" s="45">
        <f t="shared" si="9"/>
        <v>1018</v>
      </c>
    </row>
    <row r="59" spans="1:6" x14ac:dyDescent="0.2">
      <c r="A59" s="36" t="s">
        <v>35</v>
      </c>
      <c r="B59" s="41"/>
      <c r="C59" s="41"/>
      <c r="D59" s="41"/>
      <c r="E59" s="41"/>
      <c r="F59" s="42"/>
    </row>
    <row r="60" spans="1:6" x14ac:dyDescent="0.2">
      <c r="A60" s="36" t="s">
        <v>180</v>
      </c>
      <c r="B60" s="41">
        <v>2596</v>
      </c>
      <c r="C60" s="41">
        <v>2819</v>
      </c>
      <c r="D60" s="41">
        <v>2819</v>
      </c>
      <c r="E60" s="41">
        <v>2819</v>
      </c>
      <c r="F60" s="42">
        <v>2819</v>
      </c>
    </row>
    <row r="61" spans="1:6" ht="12" thickBot="1" x14ac:dyDescent="0.25">
      <c r="A61" s="36" t="s">
        <v>182</v>
      </c>
      <c r="B61" s="41">
        <v>255</v>
      </c>
      <c r="C61" s="41">
        <v>256</v>
      </c>
      <c r="D61" s="41">
        <v>256</v>
      </c>
      <c r="E61" s="41">
        <v>256</v>
      </c>
      <c r="F61" s="42">
        <v>256</v>
      </c>
    </row>
    <row r="62" spans="1:6" x14ac:dyDescent="0.2">
      <c r="A62" s="43" t="s">
        <v>183</v>
      </c>
      <c r="B62" s="44">
        <f>SUM(B60:B61)</f>
        <v>2851</v>
      </c>
      <c r="C62" s="44">
        <f t="shared" ref="C62:F62" si="10">SUM(C60:C61)</f>
        <v>3075</v>
      </c>
      <c r="D62" s="44">
        <f t="shared" si="10"/>
        <v>3075</v>
      </c>
      <c r="E62" s="44">
        <f t="shared" si="10"/>
        <v>3075</v>
      </c>
      <c r="F62" s="45">
        <f t="shared" si="10"/>
        <v>3075</v>
      </c>
    </row>
    <row r="63" spans="1:6" x14ac:dyDescent="0.2">
      <c r="A63" s="36" t="s">
        <v>145</v>
      </c>
      <c r="B63" s="41"/>
      <c r="C63" s="41"/>
      <c r="D63" s="41"/>
      <c r="E63" s="41"/>
      <c r="F63" s="42"/>
    </row>
    <row r="64" spans="1:6" x14ac:dyDescent="0.2">
      <c r="A64" s="36" t="s">
        <v>180</v>
      </c>
      <c r="B64" s="41">
        <v>1867</v>
      </c>
      <c r="C64" s="41">
        <v>1983</v>
      </c>
      <c r="D64" s="41">
        <v>1983</v>
      </c>
      <c r="E64" s="41">
        <v>1983</v>
      </c>
      <c r="F64" s="42">
        <v>1983</v>
      </c>
    </row>
    <row r="65" spans="1:6" ht="12" thickBot="1" x14ac:dyDescent="0.25">
      <c r="A65" s="36" t="s">
        <v>191</v>
      </c>
      <c r="B65" s="41">
        <v>278</v>
      </c>
      <c r="C65" s="41">
        <v>279</v>
      </c>
      <c r="D65" s="41">
        <v>279</v>
      </c>
      <c r="E65" s="41">
        <v>279</v>
      </c>
      <c r="F65" s="42">
        <v>279</v>
      </c>
    </row>
    <row r="66" spans="1:6" x14ac:dyDescent="0.2">
      <c r="A66" s="43" t="s">
        <v>183</v>
      </c>
      <c r="B66" s="44">
        <f>SUM(B64:B65)</f>
        <v>2145</v>
      </c>
      <c r="C66" s="44">
        <f t="shared" ref="C66:F66" si="11">SUM(C64:C65)</f>
        <v>2262</v>
      </c>
      <c r="D66" s="44">
        <f t="shared" si="11"/>
        <v>2262</v>
      </c>
      <c r="E66" s="44">
        <f t="shared" si="11"/>
        <v>2262</v>
      </c>
      <c r="F66" s="45">
        <f t="shared" si="11"/>
        <v>2262</v>
      </c>
    </row>
    <row r="67" spans="1:6" x14ac:dyDescent="0.2">
      <c r="A67" s="36" t="s">
        <v>192</v>
      </c>
      <c r="B67" s="41"/>
      <c r="C67" s="41"/>
      <c r="D67" s="41"/>
      <c r="E67" s="41"/>
      <c r="F67" s="42"/>
    </row>
    <row r="68" spans="1:6" x14ac:dyDescent="0.2">
      <c r="A68" s="36" t="s">
        <v>180</v>
      </c>
      <c r="B68" s="41">
        <v>9476</v>
      </c>
      <c r="C68" s="41">
        <v>9857</v>
      </c>
      <c r="D68" s="41">
        <v>9857</v>
      </c>
      <c r="E68" s="41">
        <v>9855</v>
      </c>
      <c r="F68" s="42">
        <v>9857</v>
      </c>
    </row>
    <row r="69" spans="1:6" x14ac:dyDescent="0.2">
      <c r="A69" s="36" t="s">
        <v>181</v>
      </c>
      <c r="B69" s="41">
        <v>49</v>
      </c>
      <c r="C69" s="41">
        <v>59</v>
      </c>
      <c r="D69" s="41">
        <v>59</v>
      </c>
      <c r="E69" s="41">
        <v>57</v>
      </c>
      <c r="F69" s="42">
        <v>57</v>
      </c>
    </row>
    <row r="70" spans="1:6" ht="12" thickBot="1" x14ac:dyDescent="0.25">
      <c r="A70" s="36" t="s">
        <v>182</v>
      </c>
      <c r="B70" s="41">
        <v>2441</v>
      </c>
      <c r="C70" s="41">
        <v>3151</v>
      </c>
      <c r="D70" s="41">
        <v>3151</v>
      </c>
      <c r="E70" s="41">
        <v>3151</v>
      </c>
      <c r="F70" s="42">
        <v>3151</v>
      </c>
    </row>
    <row r="71" spans="1:6" ht="12" thickBot="1" x14ac:dyDescent="0.25">
      <c r="A71" s="43" t="s">
        <v>183</v>
      </c>
      <c r="B71" s="44">
        <f>SUM(B68:B70)</f>
        <v>11966</v>
      </c>
      <c r="C71" s="44">
        <f t="shared" ref="C71:F71" si="12">SUM(C68:C70)</f>
        <v>13067</v>
      </c>
      <c r="D71" s="44">
        <f t="shared" si="12"/>
        <v>13067</v>
      </c>
      <c r="E71" s="44">
        <f t="shared" si="12"/>
        <v>13063</v>
      </c>
      <c r="F71" s="45">
        <f t="shared" si="12"/>
        <v>13065</v>
      </c>
    </row>
    <row r="72" spans="1:6" ht="13.2" thickTop="1" thickBot="1" x14ac:dyDescent="0.25">
      <c r="A72" s="46" t="s">
        <v>193</v>
      </c>
      <c r="B72" s="47">
        <f>B36+B41+B47+B54+B58+B62+B66+B71</f>
        <v>338635</v>
      </c>
      <c r="C72" s="47">
        <f t="shared" ref="C72:F72" si="13">C36+C41+C47+C54+C58+C62+C66+C71</f>
        <v>310856</v>
      </c>
      <c r="D72" s="47">
        <f t="shared" si="13"/>
        <v>321977</v>
      </c>
      <c r="E72" s="47">
        <f t="shared" si="13"/>
        <v>327750</v>
      </c>
      <c r="F72" s="48">
        <f t="shared" si="13"/>
        <v>335149</v>
      </c>
    </row>
    <row r="73" spans="1:6" ht="12.6" thickTop="1" x14ac:dyDescent="0.2">
      <c r="A73" s="38"/>
      <c r="B73" s="41"/>
      <c r="C73" s="41"/>
      <c r="D73" s="41"/>
      <c r="E73" s="41"/>
      <c r="F73" s="42"/>
    </row>
    <row r="74" spans="1:6" x14ac:dyDescent="0.2">
      <c r="A74" s="36" t="s">
        <v>25</v>
      </c>
      <c r="B74" s="41"/>
      <c r="C74" s="41"/>
      <c r="D74" s="41"/>
      <c r="E74" s="41"/>
      <c r="F74" s="42"/>
    </row>
    <row r="75" spans="1:6" x14ac:dyDescent="0.2">
      <c r="A75" s="36" t="s">
        <v>180</v>
      </c>
      <c r="B75" s="41">
        <v>43567</v>
      </c>
      <c r="C75" s="41">
        <v>50128</v>
      </c>
      <c r="D75" s="41">
        <v>50171</v>
      </c>
      <c r="E75" s="41">
        <v>46349</v>
      </c>
      <c r="F75" s="42">
        <v>46349</v>
      </c>
    </row>
    <row r="76" spans="1:6" x14ac:dyDescent="0.2">
      <c r="A76" s="36" t="s">
        <v>194</v>
      </c>
      <c r="B76" s="41">
        <v>786</v>
      </c>
      <c r="C76" s="41">
        <v>798</v>
      </c>
      <c r="D76" s="41">
        <v>856</v>
      </c>
      <c r="E76" s="41">
        <v>856</v>
      </c>
      <c r="F76" s="42">
        <v>856</v>
      </c>
    </row>
    <row r="77" spans="1:6" x14ac:dyDescent="0.2">
      <c r="A77" s="36" t="s">
        <v>195</v>
      </c>
      <c r="B77" s="41">
        <v>670</v>
      </c>
      <c r="C77" s="41">
        <v>768</v>
      </c>
      <c r="D77" s="41">
        <v>768</v>
      </c>
      <c r="E77" s="41">
        <v>768</v>
      </c>
      <c r="F77" s="42">
        <v>761</v>
      </c>
    </row>
    <row r="78" spans="1:6" x14ac:dyDescent="0.2">
      <c r="A78" s="36" t="s">
        <v>196</v>
      </c>
      <c r="B78" s="41">
        <v>884895</v>
      </c>
      <c r="C78" s="41">
        <v>386669</v>
      </c>
      <c r="D78" s="41">
        <v>358652</v>
      </c>
      <c r="E78" s="41">
        <v>378745</v>
      </c>
      <c r="F78" s="42">
        <v>374194</v>
      </c>
    </row>
    <row r="79" spans="1:6" x14ac:dyDescent="0.2">
      <c r="A79" s="36" t="s">
        <v>197</v>
      </c>
      <c r="B79" s="41">
        <v>200</v>
      </c>
      <c r="C79" s="41">
        <v>200</v>
      </c>
      <c r="D79" s="41">
        <v>200</v>
      </c>
      <c r="E79" s="41">
        <v>200</v>
      </c>
      <c r="F79" s="42">
        <v>200</v>
      </c>
    </row>
    <row r="80" spans="1:6" x14ac:dyDescent="0.2">
      <c r="A80" s="36" t="s">
        <v>198</v>
      </c>
      <c r="B80" s="41">
        <v>2706</v>
      </c>
      <c r="C80" s="41">
        <v>3100</v>
      </c>
      <c r="D80" s="41">
        <v>3100</v>
      </c>
      <c r="E80" s="41">
        <v>3100</v>
      </c>
      <c r="F80" s="42">
        <v>3100</v>
      </c>
    </row>
    <row r="81" spans="1:6" x14ac:dyDescent="0.2">
      <c r="A81" s="36" t="s">
        <v>199</v>
      </c>
      <c r="B81" s="41">
        <v>1034300</v>
      </c>
      <c r="C81" s="41">
        <v>984070</v>
      </c>
      <c r="D81" s="41">
        <v>976102</v>
      </c>
      <c r="E81" s="41">
        <v>963413</v>
      </c>
      <c r="F81" s="42">
        <v>1003452</v>
      </c>
    </row>
    <row r="82" spans="1:6" x14ac:dyDescent="0.2">
      <c r="A82" s="36" t="s">
        <v>200</v>
      </c>
      <c r="B82" s="41">
        <v>47090</v>
      </c>
      <c r="C82" s="41">
        <v>8298</v>
      </c>
      <c r="D82" s="41">
        <v>8298</v>
      </c>
      <c r="E82" s="41">
        <v>8298</v>
      </c>
      <c r="F82" s="42">
        <v>8298</v>
      </c>
    </row>
    <row r="83" spans="1:6" x14ac:dyDescent="0.2">
      <c r="A83" s="36" t="s">
        <v>201</v>
      </c>
      <c r="B83" s="41">
        <v>21482</v>
      </c>
      <c r="C83" s="41">
        <v>8078</v>
      </c>
      <c r="D83" s="41">
        <v>12372</v>
      </c>
      <c r="E83" s="41">
        <v>12372</v>
      </c>
      <c r="F83" s="42">
        <v>12372</v>
      </c>
    </row>
    <row r="84" spans="1:6" x14ac:dyDescent="0.2">
      <c r="A84" s="36" t="s">
        <v>202</v>
      </c>
      <c r="B84" s="41">
        <v>218579</v>
      </c>
      <c r="C84" s="41">
        <v>364349</v>
      </c>
      <c r="D84" s="41">
        <v>373841</v>
      </c>
      <c r="E84" s="41">
        <v>393170</v>
      </c>
      <c r="F84" s="42">
        <v>393170</v>
      </c>
    </row>
    <row r="85" spans="1:6" x14ac:dyDescent="0.2">
      <c r="A85" s="36" t="s">
        <v>203</v>
      </c>
      <c r="B85" s="41">
        <v>315356</v>
      </c>
      <c r="C85" s="41">
        <v>249783</v>
      </c>
      <c r="D85" s="41">
        <v>260238</v>
      </c>
      <c r="E85" s="41">
        <v>257557</v>
      </c>
      <c r="F85" s="42">
        <v>209129</v>
      </c>
    </row>
    <row r="86" spans="1:6" x14ac:dyDescent="0.2">
      <c r="A86" s="36" t="s">
        <v>204</v>
      </c>
      <c r="B86" s="41">
        <v>3800</v>
      </c>
      <c r="C86" s="41">
        <v>3900</v>
      </c>
      <c r="D86" s="41">
        <v>3900</v>
      </c>
      <c r="E86" s="41">
        <v>3900</v>
      </c>
      <c r="F86" s="42">
        <v>3900</v>
      </c>
    </row>
    <row r="87" spans="1:6" x14ac:dyDescent="0.2">
      <c r="A87" s="36" t="s">
        <v>205</v>
      </c>
      <c r="B87" s="41">
        <v>64493</v>
      </c>
      <c r="C87" s="41">
        <v>71200</v>
      </c>
      <c r="D87" s="41">
        <v>62500</v>
      </c>
      <c r="E87" s="41">
        <v>61900</v>
      </c>
      <c r="F87" s="42">
        <v>70559</v>
      </c>
    </row>
    <row r="88" spans="1:6" x14ac:dyDescent="0.2">
      <c r="A88" s="36" t="s">
        <v>206</v>
      </c>
      <c r="B88" s="41">
        <v>4010</v>
      </c>
      <c r="C88" s="41">
        <v>18924</v>
      </c>
      <c r="D88" s="41">
        <v>28924</v>
      </c>
      <c r="E88" s="41">
        <v>4824</v>
      </c>
      <c r="F88" s="42">
        <v>4524</v>
      </c>
    </row>
    <row r="89" spans="1:6" x14ac:dyDescent="0.2">
      <c r="A89" s="36" t="s">
        <v>207</v>
      </c>
      <c r="B89" s="41">
        <v>0</v>
      </c>
      <c r="C89" s="41">
        <v>1017</v>
      </c>
      <c r="D89" s="41">
        <v>1017</v>
      </c>
      <c r="E89" s="41">
        <v>1017</v>
      </c>
      <c r="F89" s="42">
        <v>0</v>
      </c>
    </row>
    <row r="90" spans="1:6" x14ac:dyDescent="0.2">
      <c r="A90" s="36" t="s">
        <v>208</v>
      </c>
      <c r="B90" s="41">
        <v>0</v>
      </c>
      <c r="C90" s="41">
        <v>100000</v>
      </c>
      <c r="D90" s="41">
        <v>100000</v>
      </c>
      <c r="E90" s="41">
        <v>0</v>
      </c>
      <c r="F90" s="42">
        <v>0</v>
      </c>
    </row>
    <row r="91" spans="1:6" x14ac:dyDescent="0.2">
      <c r="A91" s="36" t="s">
        <v>209</v>
      </c>
      <c r="B91" s="41">
        <v>14994</v>
      </c>
      <c r="C91" s="41">
        <v>10000</v>
      </c>
      <c r="D91" s="41">
        <v>10000</v>
      </c>
      <c r="E91" s="41">
        <v>10000</v>
      </c>
      <c r="F91" s="42">
        <v>0</v>
      </c>
    </row>
    <row r="92" spans="1:6" x14ac:dyDescent="0.2">
      <c r="A92" s="36" t="s">
        <v>210</v>
      </c>
      <c r="B92" s="41">
        <v>761645</v>
      </c>
      <c r="C92" s="41">
        <v>873230</v>
      </c>
      <c r="D92" s="41">
        <v>873230</v>
      </c>
      <c r="E92" s="41">
        <v>788825</v>
      </c>
      <c r="F92" s="42">
        <v>803494</v>
      </c>
    </row>
    <row r="93" spans="1:6" x14ac:dyDescent="0.2">
      <c r="A93" s="36" t="s">
        <v>211</v>
      </c>
      <c r="B93" s="41">
        <v>18075</v>
      </c>
      <c r="C93" s="41">
        <v>19064</v>
      </c>
      <c r="D93" s="41">
        <v>18466</v>
      </c>
      <c r="E93" s="41">
        <v>18466</v>
      </c>
      <c r="F93" s="42">
        <v>18466</v>
      </c>
    </row>
    <row r="94" spans="1:6" x14ac:dyDescent="0.2">
      <c r="A94" s="36" t="s">
        <v>212</v>
      </c>
      <c r="B94" s="41">
        <v>150</v>
      </c>
      <c r="C94" s="41">
        <v>11985</v>
      </c>
      <c r="D94" s="41">
        <v>11985</v>
      </c>
      <c r="E94" s="41">
        <v>11551</v>
      </c>
      <c r="F94" s="42">
        <v>8420</v>
      </c>
    </row>
    <row r="95" spans="1:6" x14ac:dyDescent="0.2">
      <c r="A95" s="36" t="s">
        <v>213</v>
      </c>
      <c r="B95" s="41">
        <v>1592</v>
      </c>
      <c r="C95" s="41">
        <v>4805</v>
      </c>
      <c r="D95" s="41">
        <v>4596</v>
      </c>
      <c r="E95" s="41">
        <v>124129</v>
      </c>
      <c r="F95" s="42">
        <v>41828</v>
      </c>
    </row>
    <row r="96" spans="1:6" x14ac:dyDescent="0.2">
      <c r="A96" s="49" t="s">
        <v>214</v>
      </c>
      <c r="B96" s="41"/>
      <c r="C96" s="41"/>
      <c r="D96" s="41"/>
      <c r="E96" s="41"/>
      <c r="F96" s="42"/>
    </row>
    <row r="97" spans="1:6" x14ac:dyDescent="0.2">
      <c r="A97" s="36" t="s">
        <v>215</v>
      </c>
      <c r="B97" s="41">
        <v>0</v>
      </c>
      <c r="C97" s="41">
        <v>300</v>
      </c>
      <c r="D97" s="41">
        <v>300</v>
      </c>
      <c r="E97" s="41">
        <v>300</v>
      </c>
      <c r="F97" s="42">
        <v>81</v>
      </c>
    </row>
    <row r="98" spans="1:6" x14ac:dyDescent="0.2">
      <c r="A98" s="36" t="s">
        <v>216</v>
      </c>
      <c r="B98" s="41">
        <v>0</v>
      </c>
      <c r="C98" s="41">
        <v>2300</v>
      </c>
      <c r="D98" s="41">
        <v>2300</v>
      </c>
      <c r="E98" s="41">
        <v>2300</v>
      </c>
      <c r="F98" s="42">
        <v>26</v>
      </c>
    </row>
    <row r="99" spans="1:6" x14ac:dyDescent="0.2">
      <c r="A99" s="36" t="s">
        <v>217</v>
      </c>
      <c r="B99" s="41">
        <v>0</v>
      </c>
      <c r="C99" s="41">
        <v>240</v>
      </c>
      <c r="D99" s="41">
        <v>240</v>
      </c>
      <c r="E99" s="41">
        <v>240</v>
      </c>
      <c r="F99" s="42">
        <v>0</v>
      </c>
    </row>
    <row r="100" spans="1:6" x14ac:dyDescent="0.2">
      <c r="A100" s="36" t="s">
        <v>218</v>
      </c>
      <c r="B100" s="41">
        <v>701</v>
      </c>
      <c r="C100" s="41">
        <v>1055</v>
      </c>
      <c r="D100" s="41">
        <v>830</v>
      </c>
      <c r="E100" s="41">
        <v>880</v>
      </c>
      <c r="F100" s="42">
        <v>868</v>
      </c>
    </row>
    <row r="101" spans="1:6" x14ac:dyDescent="0.2">
      <c r="A101" s="36" t="s">
        <v>219</v>
      </c>
      <c r="B101" s="41">
        <v>68</v>
      </c>
      <c r="C101" s="41">
        <v>100</v>
      </c>
      <c r="D101" s="41">
        <v>100</v>
      </c>
      <c r="E101" s="41">
        <v>100</v>
      </c>
      <c r="F101" s="42">
        <v>93</v>
      </c>
    </row>
    <row r="102" spans="1:6" x14ac:dyDescent="0.2">
      <c r="A102" s="36" t="s">
        <v>220</v>
      </c>
      <c r="B102" s="41">
        <v>0</v>
      </c>
      <c r="C102" s="41">
        <v>0</v>
      </c>
      <c r="D102" s="41">
        <v>0</v>
      </c>
      <c r="E102" s="41">
        <v>119543</v>
      </c>
      <c r="F102" s="42">
        <v>39968</v>
      </c>
    </row>
    <row r="103" spans="1:6" x14ac:dyDescent="0.2">
      <c r="A103" s="36" t="s">
        <v>221</v>
      </c>
      <c r="B103" s="41">
        <v>105</v>
      </c>
      <c r="C103" s="41">
        <v>120</v>
      </c>
      <c r="D103" s="41">
        <v>120</v>
      </c>
      <c r="E103" s="41">
        <v>120</v>
      </c>
      <c r="F103" s="42">
        <v>145</v>
      </c>
    </row>
    <row r="104" spans="1:6" x14ac:dyDescent="0.2">
      <c r="A104" s="36" t="s">
        <v>222</v>
      </c>
      <c r="B104" s="41">
        <v>718</v>
      </c>
      <c r="C104" s="41">
        <v>690</v>
      </c>
      <c r="D104" s="41">
        <v>706</v>
      </c>
      <c r="E104" s="41">
        <v>646</v>
      </c>
      <c r="F104" s="42">
        <v>647</v>
      </c>
    </row>
    <row r="105" spans="1:6" x14ac:dyDescent="0.2">
      <c r="A105" s="36" t="s">
        <v>223</v>
      </c>
      <c r="B105" s="41">
        <v>0</v>
      </c>
      <c r="C105" s="41">
        <v>866</v>
      </c>
      <c r="D105" s="41">
        <v>866</v>
      </c>
      <c r="E105" s="41">
        <v>866</v>
      </c>
      <c r="F105" s="42">
        <v>293</v>
      </c>
    </row>
    <row r="106" spans="1:6" x14ac:dyDescent="0.2">
      <c r="A106" s="36" t="s">
        <v>224</v>
      </c>
      <c r="B106" s="41">
        <v>12259</v>
      </c>
      <c r="C106" s="41">
        <v>17944</v>
      </c>
      <c r="D106" s="41">
        <v>17944</v>
      </c>
      <c r="E106" s="41">
        <v>17944</v>
      </c>
      <c r="F106" s="42">
        <v>10503</v>
      </c>
    </row>
    <row r="107" spans="1:6" x14ac:dyDescent="0.2">
      <c r="A107" s="36" t="s">
        <v>225</v>
      </c>
      <c r="B107" s="41">
        <v>0</v>
      </c>
      <c r="C107" s="41">
        <v>10076</v>
      </c>
      <c r="D107" s="41">
        <v>10076</v>
      </c>
      <c r="E107" s="41">
        <v>10076</v>
      </c>
      <c r="F107" s="42">
        <v>0</v>
      </c>
    </row>
    <row r="108" spans="1:6" x14ac:dyDescent="0.2">
      <c r="A108" s="50" t="s">
        <v>226</v>
      </c>
      <c r="B108" s="41">
        <v>0</v>
      </c>
      <c r="C108" s="41">
        <v>0</v>
      </c>
      <c r="D108" s="41">
        <v>30000</v>
      </c>
      <c r="E108" s="41">
        <v>0</v>
      </c>
      <c r="F108" s="42">
        <v>0</v>
      </c>
    </row>
    <row r="109" spans="1:6" x14ac:dyDescent="0.2">
      <c r="A109" s="36" t="s">
        <v>227</v>
      </c>
      <c r="B109" s="41">
        <v>17375</v>
      </c>
      <c r="C109" s="41">
        <v>18907</v>
      </c>
      <c r="D109" s="41">
        <v>18907</v>
      </c>
      <c r="E109" s="41">
        <v>18896</v>
      </c>
      <c r="F109" s="42">
        <v>18603</v>
      </c>
    </row>
    <row r="110" spans="1:6" x14ac:dyDescent="0.2">
      <c r="A110" s="36" t="s">
        <v>228</v>
      </c>
      <c r="B110" s="41">
        <v>9824</v>
      </c>
      <c r="C110" s="41">
        <v>11414</v>
      </c>
      <c r="D110" s="41">
        <v>11414</v>
      </c>
      <c r="E110" s="41">
        <v>11401</v>
      </c>
      <c r="F110" s="42">
        <v>9286</v>
      </c>
    </row>
    <row r="111" spans="1:6" x14ac:dyDescent="0.2">
      <c r="A111" s="36" t="s">
        <v>229</v>
      </c>
      <c r="B111" s="41">
        <v>406654</v>
      </c>
      <c r="C111" s="41">
        <v>440919</v>
      </c>
      <c r="D111" s="41">
        <v>440919</v>
      </c>
      <c r="E111" s="41">
        <v>453593</v>
      </c>
      <c r="F111" s="42">
        <v>420348</v>
      </c>
    </row>
    <row r="112" spans="1:6" x14ac:dyDescent="0.2">
      <c r="A112" s="49" t="s">
        <v>214</v>
      </c>
      <c r="B112" s="41"/>
      <c r="C112" s="41"/>
      <c r="D112" s="41"/>
      <c r="E112" s="41"/>
      <c r="F112" s="42"/>
    </row>
    <row r="113" spans="1:6" x14ac:dyDescent="0.2">
      <c r="A113" s="36" t="s">
        <v>230</v>
      </c>
      <c r="B113" s="41">
        <v>158874</v>
      </c>
      <c r="C113" s="41">
        <v>152895</v>
      </c>
      <c r="D113" s="41">
        <v>152895</v>
      </c>
      <c r="E113" s="41">
        <v>150328</v>
      </c>
      <c r="F113" s="42">
        <v>152156</v>
      </c>
    </row>
    <row r="114" spans="1:6" x14ac:dyDescent="0.2">
      <c r="A114" s="36" t="s">
        <v>231</v>
      </c>
      <c r="B114" s="41">
        <v>189412</v>
      </c>
      <c r="C114" s="41">
        <v>288024</v>
      </c>
      <c r="D114" s="41">
        <v>288024</v>
      </c>
      <c r="E114" s="41">
        <v>303265</v>
      </c>
      <c r="F114" s="42">
        <v>268188</v>
      </c>
    </row>
    <row r="115" spans="1:6" x14ac:dyDescent="0.2">
      <c r="A115" s="36" t="s">
        <v>232</v>
      </c>
      <c r="B115" s="41">
        <v>58367</v>
      </c>
      <c r="C115" s="41">
        <v>0</v>
      </c>
      <c r="D115" s="41">
        <v>0</v>
      </c>
      <c r="E115" s="41">
        <v>0</v>
      </c>
      <c r="F115" s="42">
        <v>4</v>
      </c>
    </row>
    <row r="116" spans="1:6" x14ac:dyDescent="0.2">
      <c r="A116" s="36" t="s">
        <v>233</v>
      </c>
      <c r="B116" s="41">
        <v>23421</v>
      </c>
      <c r="C116" s="41">
        <v>23949</v>
      </c>
      <c r="D116" s="41">
        <v>23949</v>
      </c>
      <c r="E116" s="41">
        <v>23949</v>
      </c>
      <c r="F116" s="42">
        <v>23949</v>
      </c>
    </row>
    <row r="117" spans="1:6" x14ac:dyDescent="0.2">
      <c r="A117" s="36" t="s">
        <v>234</v>
      </c>
      <c r="B117" s="41">
        <v>33412</v>
      </c>
      <c r="C117" s="41">
        <v>24300</v>
      </c>
      <c r="D117" s="41">
        <v>24300</v>
      </c>
      <c r="E117" s="41">
        <v>24300</v>
      </c>
      <c r="F117" s="42">
        <v>35694</v>
      </c>
    </row>
    <row r="118" spans="1:6" x14ac:dyDescent="0.2">
      <c r="A118" s="36" t="s">
        <v>235</v>
      </c>
      <c r="B118" s="41">
        <v>1448</v>
      </c>
      <c r="C118" s="41">
        <v>2000</v>
      </c>
      <c r="D118" s="41">
        <v>1600</v>
      </c>
      <c r="E118" s="41">
        <v>828</v>
      </c>
      <c r="F118" s="42">
        <v>1048</v>
      </c>
    </row>
    <row r="119" spans="1:6" x14ac:dyDescent="0.2">
      <c r="A119" s="36" t="s">
        <v>236</v>
      </c>
      <c r="B119" s="41">
        <v>629762</v>
      </c>
      <c r="C119" s="41">
        <v>578000</v>
      </c>
      <c r="D119" s="41">
        <v>582000</v>
      </c>
      <c r="E119" s="41">
        <v>582000</v>
      </c>
      <c r="F119" s="42">
        <v>581550</v>
      </c>
    </row>
    <row r="120" spans="1:6" x14ac:dyDescent="0.2">
      <c r="A120" s="36" t="s">
        <v>237</v>
      </c>
      <c r="B120" s="41">
        <v>82900</v>
      </c>
      <c r="C120" s="41">
        <v>101400</v>
      </c>
      <c r="D120" s="41">
        <v>101400</v>
      </c>
      <c r="E120" s="41">
        <v>101400</v>
      </c>
      <c r="F120" s="42">
        <v>101400</v>
      </c>
    </row>
    <row r="121" spans="1:6" x14ac:dyDescent="0.2">
      <c r="A121" s="36" t="s">
        <v>181</v>
      </c>
      <c r="B121" s="41">
        <v>69</v>
      </c>
      <c r="C121" s="41">
        <v>67</v>
      </c>
      <c r="D121" s="41">
        <v>67</v>
      </c>
      <c r="E121" s="41">
        <v>61</v>
      </c>
      <c r="F121" s="42">
        <v>61</v>
      </c>
    </row>
    <row r="122" spans="1:6" x14ac:dyDescent="0.2">
      <c r="A122" s="36" t="s">
        <v>238</v>
      </c>
      <c r="B122" s="41">
        <v>336</v>
      </c>
      <c r="C122" s="41">
        <v>6130</v>
      </c>
      <c r="D122" s="41">
        <v>6130</v>
      </c>
      <c r="E122" s="41">
        <v>630</v>
      </c>
      <c r="F122" s="42">
        <v>630</v>
      </c>
    </row>
    <row r="123" spans="1:6" x14ac:dyDescent="0.2">
      <c r="A123" s="36" t="s">
        <v>194</v>
      </c>
      <c r="B123" s="41">
        <v>11900</v>
      </c>
      <c r="C123" s="41">
        <v>0</v>
      </c>
      <c r="D123" s="41">
        <v>10170</v>
      </c>
      <c r="E123" s="41">
        <v>10170</v>
      </c>
      <c r="F123" s="42">
        <v>10170</v>
      </c>
    </row>
    <row r="124" spans="1:6" x14ac:dyDescent="0.2">
      <c r="A124" s="36" t="s">
        <v>239</v>
      </c>
      <c r="B124" s="41">
        <v>713</v>
      </c>
      <c r="C124" s="41">
        <v>0</v>
      </c>
      <c r="D124" s="41">
        <v>0</v>
      </c>
      <c r="E124" s="41">
        <v>0</v>
      </c>
      <c r="F124" s="42">
        <v>0</v>
      </c>
    </row>
    <row r="125" spans="1:6" x14ac:dyDescent="0.2">
      <c r="A125" s="36" t="s">
        <v>197</v>
      </c>
      <c r="B125" s="41">
        <v>0</v>
      </c>
      <c r="C125" s="41">
        <v>0</v>
      </c>
      <c r="D125" s="41">
        <v>0</v>
      </c>
      <c r="E125" s="41">
        <v>14263</v>
      </c>
      <c r="F125" s="42">
        <v>14263</v>
      </c>
    </row>
    <row r="126" spans="1:6" x14ac:dyDescent="0.2">
      <c r="A126" s="36" t="s">
        <v>196</v>
      </c>
      <c r="B126" s="41">
        <v>0</v>
      </c>
      <c r="C126" s="41">
        <v>170202</v>
      </c>
      <c r="D126" s="41">
        <v>175202</v>
      </c>
      <c r="E126" s="41">
        <v>155701</v>
      </c>
      <c r="F126" s="42">
        <v>155701</v>
      </c>
    </row>
    <row r="127" spans="1:6" x14ac:dyDescent="0.2">
      <c r="A127" s="36" t="s">
        <v>240</v>
      </c>
      <c r="B127" s="41">
        <v>133574</v>
      </c>
      <c r="C127" s="41">
        <v>170146</v>
      </c>
      <c r="D127" s="41">
        <v>176489</v>
      </c>
      <c r="E127" s="41">
        <v>176489</v>
      </c>
      <c r="F127" s="42">
        <v>176489</v>
      </c>
    </row>
    <row r="128" spans="1:6" x14ac:dyDescent="0.2">
      <c r="A128" s="36" t="s">
        <v>198</v>
      </c>
      <c r="B128" s="41">
        <v>4000</v>
      </c>
      <c r="C128" s="41">
        <v>3500</v>
      </c>
      <c r="D128" s="41">
        <v>3500</v>
      </c>
      <c r="E128" s="41">
        <v>3500</v>
      </c>
      <c r="F128" s="42">
        <v>2000</v>
      </c>
    </row>
    <row r="129" spans="1:6" x14ac:dyDescent="0.2">
      <c r="A129" s="36" t="s">
        <v>223</v>
      </c>
      <c r="B129" s="41">
        <v>211539</v>
      </c>
      <c r="C129" s="41">
        <v>1600</v>
      </c>
      <c r="D129" s="41">
        <v>1600</v>
      </c>
      <c r="E129" s="41">
        <v>1600</v>
      </c>
      <c r="F129" s="42">
        <v>0</v>
      </c>
    </row>
    <row r="130" spans="1:6" x14ac:dyDescent="0.2">
      <c r="A130" s="36" t="s">
        <v>241</v>
      </c>
      <c r="B130" s="41">
        <v>4117</v>
      </c>
      <c r="C130" s="41">
        <v>50041</v>
      </c>
      <c r="D130" s="41">
        <v>55123</v>
      </c>
      <c r="E130" s="41">
        <v>49599</v>
      </c>
      <c r="F130" s="42">
        <v>16716</v>
      </c>
    </row>
    <row r="131" spans="1:6" x14ac:dyDescent="0.2">
      <c r="A131" s="36" t="s">
        <v>210</v>
      </c>
      <c r="B131" s="41">
        <v>192879</v>
      </c>
      <c r="C131" s="41">
        <v>226312</v>
      </c>
      <c r="D131" s="41">
        <v>226312</v>
      </c>
      <c r="E131" s="41">
        <v>190727</v>
      </c>
      <c r="F131" s="42">
        <v>201586</v>
      </c>
    </row>
    <row r="132" spans="1:6" x14ac:dyDescent="0.2">
      <c r="A132" s="36" t="s">
        <v>212</v>
      </c>
      <c r="B132" s="41">
        <v>22610</v>
      </c>
      <c r="C132" s="41">
        <v>26960</v>
      </c>
      <c r="D132" s="41">
        <v>175951</v>
      </c>
      <c r="E132" s="41">
        <v>84905</v>
      </c>
      <c r="F132" s="42">
        <v>22325</v>
      </c>
    </row>
    <row r="133" spans="1:6" x14ac:dyDescent="0.2">
      <c r="A133" s="36" t="s">
        <v>203</v>
      </c>
      <c r="B133" s="41">
        <v>15000</v>
      </c>
      <c r="C133" s="41">
        <v>40500</v>
      </c>
      <c r="D133" s="41">
        <v>40500</v>
      </c>
      <c r="E133" s="41">
        <v>36500</v>
      </c>
      <c r="F133" s="42">
        <v>36500</v>
      </c>
    </row>
    <row r="134" spans="1:6" x14ac:dyDescent="0.2">
      <c r="A134" s="36" t="s">
        <v>242</v>
      </c>
      <c r="B134" s="41">
        <v>0</v>
      </c>
      <c r="C134" s="41">
        <v>0</v>
      </c>
      <c r="D134" s="41">
        <v>3000</v>
      </c>
      <c r="E134" s="41">
        <v>3000</v>
      </c>
      <c r="F134" s="42">
        <v>3000</v>
      </c>
    </row>
    <row r="135" spans="1:6" x14ac:dyDescent="0.2">
      <c r="A135" s="36" t="s">
        <v>243</v>
      </c>
      <c r="B135" s="41">
        <v>13400</v>
      </c>
      <c r="C135" s="41">
        <v>0</v>
      </c>
      <c r="D135" s="41">
        <v>0</v>
      </c>
      <c r="E135" s="41">
        <v>0</v>
      </c>
      <c r="F135" s="42">
        <v>0</v>
      </c>
    </row>
    <row r="136" spans="1:6" x14ac:dyDescent="0.2">
      <c r="A136" s="36" t="s">
        <v>200</v>
      </c>
      <c r="B136" s="41">
        <v>0</v>
      </c>
      <c r="C136" s="41">
        <v>24016</v>
      </c>
      <c r="D136" s="41">
        <v>24016</v>
      </c>
      <c r="E136" s="41">
        <v>24016</v>
      </c>
      <c r="F136" s="42">
        <v>24016</v>
      </c>
    </row>
    <row r="137" spans="1:6" x14ac:dyDescent="0.2">
      <c r="A137" s="36" t="s">
        <v>201</v>
      </c>
      <c r="B137" s="41">
        <v>640</v>
      </c>
      <c r="C137" s="41">
        <v>0</v>
      </c>
      <c r="D137" s="41">
        <v>0</v>
      </c>
      <c r="E137" s="41">
        <v>0</v>
      </c>
      <c r="F137" s="42">
        <v>0</v>
      </c>
    </row>
    <row r="138" spans="1:6" x14ac:dyDescent="0.2">
      <c r="A138" s="36" t="s">
        <v>202</v>
      </c>
      <c r="B138" s="41">
        <v>0</v>
      </c>
      <c r="C138" s="41">
        <v>0</v>
      </c>
      <c r="D138" s="41">
        <v>22910</v>
      </c>
      <c r="E138" s="41">
        <v>22910</v>
      </c>
      <c r="F138" s="42">
        <v>22900</v>
      </c>
    </row>
    <row r="139" spans="1:6" x14ac:dyDescent="0.2">
      <c r="A139" s="36" t="s">
        <v>244</v>
      </c>
      <c r="B139" s="41">
        <v>0</v>
      </c>
      <c r="C139" s="41">
        <v>168000</v>
      </c>
      <c r="D139" s="41">
        <v>168000</v>
      </c>
      <c r="E139" s="41">
        <v>168000</v>
      </c>
      <c r="F139" s="42">
        <v>168000</v>
      </c>
    </row>
    <row r="140" spans="1:6" x14ac:dyDescent="0.2">
      <c r="A140" s="36" t="s">
        <v>245</v>
      </c>
      <c r="B140" s="41">
        <v>0</v>
      </c>
      <c r="C140" s="41">
        <v>500000</v>
      </c>
      <c r="D140" s="41">
        <v>500000</v>
      </c>
      <c r="E140" s="41">
        <v>500000</v>
      </c>
      <c r="F140" s="42">
        <v>500000</v>
      </c>
    </row>
    <row r="141" spans="1:6" x14ac:dyDescent="0.2">
      <c r="A141" s="36" t="s">
        <v>246</v>
      </c>
      <c r="B141" s="41">
        <v>1546593</v>
      </c>
      <c r="C141" s="41">
        <v>2115221</v>
      </c>
      <c r="D141" s="41">
        <v>2115221</v>
      </c>
      <c r="E141" s="41">
        <v>2115221</v>
      </c>
      <c r="F141" s="42">
        <v>2115221</v>
      </c>
    </row>
    <row r="142" spans="1:6" x14ac:dyDescent="0.2">
      <c r="A142" s="36" t="s">
        <v>247</v>
      </c>
      <c r="B142" s="41">
        <v>0</v>
      </c>
      <c r="C142" s="41">
        <v>750000</v>
      </c>
      <c r="D142" s="41">
        <v>750000</v>
      </c>
      <c r="E142" s="41">
        <v>750000</v>
      </c>
      <c r="F142" s="42">
        <v>750000</v>
      </c>
    </row>
    <row r="143" spans="1:6" x14ac:dyDescent="0.2">
      <c r="A143" s="36" t="s">
        <v>248</v>
      </c>
      <c r="B143" s="41">
        <v>0</v>
      </c>
      <c r="C143" s="41">
        <v>350000</v>
      </c>
      <c r="D143" s="41">
        <v>350000</v>
      </c>
      <c r="E143" s="41">
        <v>350000</v>
      </c>
      <c r="F143" s="42">
        <v>350000</v>
      </c>
    </row>
    <row r="144" spans="1:6" x14ac:dyDescent="0.2">
      <c r="A144" s="36" t="s">
        <v>249</v>
      </c>
      <c r="B144" s="41">
        <v>0</v>
      </c>
      <c r="C144" s="41">
        <v>1787000</v>
      </c>
      <c r="D144" s="41">
        <v>1787000</v>
      </c>
      <c r="E144" s="41">
        <v>1787000</v>
      </c>
      <c r="F144" s="42">
        <v>1787000</v>
      </c>
    </row>
    <row r="145" spans="1:6" x14ac:dyDescent="0.2">
      <c r="A145" s="36" t="s">
        <v>250</v>
      </c>
      <c r="B145" s="41">
        <v>6000</v>
      </c>
      <c r="C145" s="41">
        <v>0</v>
      </c>
      <c r="D145" s="41">
        <v>7181</v>
      </c>
      <c r="E145" s="41">
        <v>7181</v>
      </c>
      <c r="F145" s="42">
        <v>7181</v>
      </c>
    </row>
    <row r="146" spans="1:6" x14ac:dyDescent="0.2">
      <c r="A146" s="36" t="s">
        <v>251</v>
      </c>
      <c r="B146" s="41">
        <v>0</v>
      </c>
      <c r="C146" s="41">
        <v>587480</v>
      </c>
      <c r="D146" s="41">
        <v>587480</v>
      </c>
      <c r="E146" s="41">
        <v>588752</v>
      </c>
      <c r="F146" s="42">
        <v>588752</v>
      </c>
    </row>
    <row r="147" spans="1:6" ht="12" thickBot="1" x14ac:dyDescent="0.25">
      <c r="A147" s="36" t="s">
        <v>182</v>
      </c>
      <c r="B147" s="41">
        <v>1101</v>
      </c>
      <c r="C147" s="41">
        <v>1108</v>
      </c>
      <c r="D147" s="41">
        <v>1108</v>
      </c>
      <c r="E147" s="41">
        <v>1108</v>
      </c>
      <c r="F147" s="51">
        <v>1108</v>
      </c>
    </row>
    <row r="148" spans="1:6" x14ac:dyDescent="0.2">
      <c r="A148" s="43" t="s">
        <v>183</v>
      </c>
      <c r="B148" s="44">
        <f>SUM(B75:B95)+SUM(B105:B111)+SUM(B116:B147)</f>
        <v>6819916</v>
      </c>
      <c r="C148" s="44">
        <f t="shared" ref="C148:F148" si="14">SUM(C75:C95)+SUM(C105:C111)+SUM(C116:C147)</f>
        <v>11378424</v>
      </c>
      <c r="D148" s="44">
        <f t="shared" si="14"/>
        <v>11609551</v>
      </c>
      <c r="E148" s="44">
        <f t="shared" si="14"/>
        <v>11376026</v>
      </c>
      <c r="F148" s="45">
        <f t="shared" si="14"/>
        <v>11159365</v>
      </c>
    </row>
    <row r="149" spans="1:6" x14ac:dyDescent="0.2">
      <c r="A149" s="36" t="s">
        <v>122</v>
      </c>
      <c r="B149" s="41"/>
      <c r="C149" s="41"/>
      <c r="D149" s="41"/>
      <c r="E149" s="41"/>
      <c r="F149" s="42"/>
    </row>
    <row r="150" spans="1:6" x14ac:dyDescent="0.2">
      <c r="A150" s="36" t="s">
        <v>180</v>
      </c>
      <c r="B150" s="41">
        <v>10321</v>
      </c>
      <c r="C150" s="41">
        <v>10687</v>
      </c>
      <c r="D150" s="41">
        <v>10687</v>
      </c>
      <c r="E150" s="41">
        <v>10687</v>
      </c>
      <c r="F150" s="42">
        <v>10687</v>
      </c>
    </row>
    <row r="151" spans="1:6" x14ac:dyDescent="0.2">
      <c r="A151" s="36" t="s">
        <v>181</v>
      </c>
      <c r="B151" s="41">
        <v>348</v>
      </c>
      <c r="C151" s="41">
        <v>347</v>
      </c>
      <c r="D151" s="41">
        <v>347</v>
      </c>
      <c r="E151" s="41">
        <v>347</v>
      </c>
      <c r="F151" s="42">
        <v>347</v>
      </c>
    </row>
    <row r="152" spans="1:6" ht="12" thickBot="1" x14ac:dyDescent="0.25">
      <c r="A152" s="36" t="s">
        <v>182</v>
      </c>
      <c r="B152" s="52">
        <v>811</v>
      </c>
      <c r="C152" s="52">
        <v>813</v>
      </c>
      <c r="D152" s="52">
        <v>813</v>
      </c>
      <c r="E152" s="52">
        <v>813</v>
      </c>
      <c r="F152" s="51">
        <v>813</v>
      </c>
    </row>
    <row r="153" spans="1:6" x14ac:dyDescent="0.2">
      <c r="A153" s="36" t="s">
        <v>183</v>
      </c>
      <c r="B153" s="41">
        <f>SUM(B150:B152)</f>
        <v>11480</v>
      </c>
      <c r="C153" s="41">
        <f t="shared" ref="C153:F153" si="15">SUM(C150:C152)</f>
        <v>11847</v>
      </c>
      <c r="D153" s="41">
        <f t="shared" si="15"/>
        <v>11847</v>
      </c>
      <c r="E153" s="41">
        <f t="shared" si="15"/>
        <v>11847</v>
      </c>
      <c r="F153" s="42">
        <f t="shared" si="15"/>
        <v>11847</v>
      </c>
    </row>
    <row r="154" spans="1:6" x14ac:dyDescent="0.2">
      <c r="A154" s="36" t="s">
        <v>9</v>
      </c>
      <c r="B154" s="41"/>
      <c r="C154" s="41"/>
      <c r="D154" s="41"/>
      <c r="E154" s="41"/>
      <c r="F154" s="42"/>
    </row>
    <row r="155" spans="1:6" x14ac:dyDescent="0.2">
      <c r="A155" s="36" t="s">
        <v>180</v>
      </c>
      <c r="B155" s="41">
        <v>219458</v>
      </c>
      <c r="C155" s="41">
        <v>225976</v>
      </c>
      <c r="D155" s="41">
        <v>228684</v>
      </c>
      <c r="E155" s="41">
        <v>308176</v>
      </c>
      <c r="F155" s="42">
        <v>293916</v>
      </c>
    </row>
    <row r="156" spans="1:6" x14ac:dyDescent="0.2">
      <c r="A156" s="36" t="s">
        <v>187</v>
      </c>
      <c r="B156" s="41">
        <v>554066</v>
      </c>
      <c r="C156" s="41">
        <v>1008355</v>
      </c>
      <c r="D156" s="41">
        <v>1009358</v>
      </c>
      <c r="E156" s="41">
        <v>865392</v>
      </c>
      <c r="F156" s="42">
        <v>774239</v>
      </c>
    </row>
    <row r="157" spans="1:6" x14ac:dyDescent="0.2">
      <c r="A157" s="36" t="s">
        <v>181</v>
      </c>
      <c r="B157" s="41">
        <v>7711</v>
      </c>
      <c r="C157" s="41">
        <v>6181</v>
      </c>
      <c r="D157" s="41">
        <v>8072</v>
      </c>
      <c r="E157" s="41">
        <v>8072</v>
      </c>
      <c r="F157" s="42">
        <v>8072</v>
      </c>
    </row>
    <row r="158" spans="1:6" x14ac:dyDescent="0.2">
      <c r="A158" s="36" t="s">
        <v>252</v>
      </c>
      <c r="B158" s="41">
        <v>95718</v>
      </c>
      <c r="C158" s="41">
        <v>95385</v>
      </c>
      <c r="D158" s="41">
        <v>96049</v>
      </c>
      <c r="E158" s="41">
        <v>89761</v>
      </c>
      <c r="F158" s="42">
        <v>85752</v>
      </c>
    </row>
    <row r="159" spans="1:6" x14ac:dyDescent="0.2">
      <c r="A159" s="36" t="s">
        <v>253</v>
      </c>
      <c r="B159" s="41">
        <v>0</v>
      </c>
      <c r="C159" s="41">
        <v>446</v>
      </c>
      <c r="D159" s="41">
        <v>474</v>
      </c>
      <c r="E159" s="41">
        <v>305</v>
      </c>
      <c r="F159" s="42">
        <v>0</v>
      </c>
    </row>
    <row r="160" spans="1:6" ht="12" thickBot="1" x14ac:dyDescent="0.25">
      <c r="A160" s="36" t="s">
        <v>182</v>
      </c>
      <c r="B160" s="41">
        <v>1601</v>
      </c>
      <c r="C160" s="41">
        <v>1607</v>
      </c>
      <c r="D160" s="41">
        <v>1607</v>
      </c>
      <c r="E160" s="41">
        <v>1607</v>
      </c>
      <c r="F160" s="42">
        <v>1607</v>
      </c>
    </row>
    <row r="161" spans="1:6" ht="12" thickBot="1" x14ac:dyDescent="0.25">
      <c r="A161" s="43" t="s">
        <v>183</v>
      </c>
      <c r="B161" s="44">
        <f>SUM(B155:B160)</f>
        <v>878554</v>
      </c>
      <c r="C161" s="44">
        <f t="shared" ref="C161:F161" si="16">SUM(C155:C160)</f>
        <v>1337950</v>
      </c>
      <c r="D161" s="44">
        <f t="shared" si="16"/>
        <v>1344244</v>
      </c>
      <c r="E161" s="44">
        <f t="shared" si="16"/>
        <v>1273313</v>
      </c>
      <c r="F161" s="45">
        <f t="shared" si="16"/>
        <v>1163586</v>
      </c>
    </row>
    <row r="162" spans="1:6" ht="13.2" thickTop="1" thickBot="1" x14ac:dyDescent="0.25">
      <c r="A162" s="46" t="s">
        <v>254</v>
      </c>
      <c r="B162" s="47">
        <f>B148+B153+B161</f>
        <v>7709950</v>
      </c>
      <c r="C162" s="47">
        <f t="shared" ref="C162:F162" si="17">C148+C153+C161</f>
        <v>12728221</v>
      </c>
      <c r="D162" s="47">
        <f t="shared" si="17"/>
        <v>12965642</v>
      </c>
      <c r="E162" s="47">
        <f t="shared" si="17"/>
        <v>12661186</v>
      </c>
      <c r="F162" s="48">
        <f t="shared" si="17"/>
        <v>12334798</v>
      </c>
    </row>
    <row r="163" spans="1:6" ht="12.6" thickTop="1" x14ac:dyDescent="0.2">
      <c r="A163" s="38"/>
      <c r="B163" s="41"/>
      <c r="C163" s="41"/>
      <c r="D163" s="41"/>
      <c r="E163" s="41"/>
      <c r="F163" s="42"/>
    </row>
    <row r="164" spans="1:6" x14ac:dyDescent="0.2">
      <c r="A164" s="36" t="s">
        <v>18</v>
      </c>
      <c r="B164" s="41"/>
      <c r="C164" s="41"/>
      <c r="D164" s="41"/>
      <c r="E164" s="41"/>
      <c r="F164" s="42"/>
    </row>
    <row r="165" spans="1:6" x14ac:dyDescent="0.2">
      <c r="A165" s="36" t="s">
        <v>180</v>
      </c>
      <c r="B165" s="41">
        <v>340938</v>
      </c>
      <c r="C165" s="41">
        <v>248494</v>
      </c>
      <c r="D165" s="41">
        <v>273973</v>
      </c>
      <c r="E165" s="41">
        <v>277758</v>
      </c>
      <c r="F165" s="42">
        <v>253328</v>
      </c>
    </row>
    <row r="166" spans="1:6" x14ac:dyDescent="0.2">
      <c r="A166" s="36" t="s">
        <v>187</v>
      </c>
      <c r="B166" s="41">
        <v>23489</v>
      </c>
      <c r="C166" s="41">
        <v>24768</v>
      </c>
      <c r="D166" s="41">
        <v>24768</v>
      </c>
      <c r="E166" s="41">
        <v>24768</v>
      </c>
      <c r="F166" s="42">
        <v>24768</v>
      </c>
    </row>
    <row r="167" spans="1:6" x14ac:dyDescent="0.2">
      <c r="A167" s="36" t="s">
        <v>181</v>
      </c>
      <c r="B167" s="41">
        <v>3485</v>
      </c>
      <c r="C167" s="41">
        <v>1646</v>
      </c>
      <c r="D167" s="41">
        <v>1646</v>
      </c>
      <c r="E167" s="41">
        <v>1646</v>
      </c>
      <c r="F167" s="42">
        <v>1646</v>
      </c>
    </row>
    <row r="168" spans="1:6" ht="12" thickBot="1" x14ac:dyDescent="0.25">
      <c r="A168" s="36" t="s">
        <v>182</v>
      </c>
      <c r="B168" s="41">
        <v>1508</v>
      </c>
      <c r="C168" s="41">
        <v>1520</v>
      </c>
      <c r="D168" s="41">
        <v>1520</v>
      </c>
      <c r="E168" s="41">
        <v>1520</v>
      </c>
      <c r="F168" s="51">
        <v>1520</v>
      </c>
    </row>
    <row r="169" spans="1:6" x14ac:dyDescent="0.2">
      <c r="A169" s="43" t="s">
        <v>183</v>
      </c>
      <c r="B169" s="44">
        <f>SUM(B165:B168)</f>
        <v>369420</v>
      </c>
      <c r="C169" s="44">
        <f t="shared" ref="C169:F169" si="18">SUM(C165:C168)</f>
        <v>276428</v>
      </c>
      <c r="D169" s="44">
        <f t="shared" si="18"/>
        <v>301907</v>
      </c>
      <c r="E169" s="44">
        <f t="shared" si="18"/>
        <v>305692</v>
      </c>
      <c r="F169" s="45">
        <f t="shared" si="18"/>
        <v>281262</v>
      </c>
    </row>
    <row r="170" spans="1:6" x14ac:dyDescent="0.2">
      <c r="A170" s="36" t="s">
        <v>13</v>
      </c>
      <c r="B170" s="41"/>
      <c r="C170" s="41"/>
      <c r="D170" s="41"/>
      <c r="E170" s="41"/>
      <c r="F170" s="42"/>
    </row>
    <row r="171" spans="1:6" x14ac:dyDescent="0.2">
      <c r="A171" s="36" t="s">
        <v>180</v>
      </c>
      <c r="B171" s="41">
        <v>227829</v>
      </c>
      <c r="C171" s="41">
        <v>236800</v>
      </c>
      <c r="D171" s="41">
        <v>243054</v>
      </c>
      <c r="E171" s="41">
        <v>236030</v>
      </c>
      <c r="F171" s="42">
        <v>236026</v>
      </c>
    </row>
    <row r="172" spans="1:6" x14ac:dyDescent="0.2">
      <c r="A172" s="36" t="s">
        <v>187</v>
      </c>
      <c r="B172" s="41">
        <v>1550</v>
      </c>
      <c r="C172" s="41">
        <v>1550</v>
      </c>
      <c r="D172" s="41">
        <v>1550</v>
      </c>
      <c r="E172" s="41">
        <v>1550</v>
      </c>
      <c r="F172" s="42">
        <v>1550</v>
      </c>
    </row>
    <row r="173" spans="1:6" x14ac:dyDescent="0.2">
      <c r="A173" s="36" t="s">
        <v>181</v>
      </c>
      <c r="B173" s="41">
        <v>11881</v>
      </c>
      <c r="C173" s="41">
        <v>40582</v>
      </c>
      <c r="D173" s="41">
        <v>40582</v>
      </c>
      <c r="E173" s="41">
        <v>33813</v>
      </c>
      <c r="F173" s="42">
        <v>33813</v>
      </c>
    </row>
    <row r="174" spans="1:6" x14ac:dyDescent="0.2">
      <c r="A174" s="36" t="s">
        <v>255</v>
      </c>
      <c r="B174" s="41">
        <v>3042</v>
      </c>
      <c r="C174" s="41">
        <v>3333</v>
      </c>
      <c r="D174" s="41">
        <v>2788</v>
      </c>
      <c r="E174" s="41">
        <v>2788</v>
      </c>
      <c r="F174" s="42">
        <v>2788</v>
      </c>
    </row>
    <row r="175" spans="1:6" ht="12" thickBot="1" x14ac:dyDescent="0.25">
      <c r="A175" s="36" t="s">
        <v>182</v>
      </c>
      <c r="B175" s="41">
        <v>3182</v>
      </c>
      <c r="C175" s="41">
        <v>3198</v>
      </c>
      <c r="D175" s="41">
        <v>3198</v>
      </c>
      <c r="E175" s="41">
        <v>3198</v>
      </c>
      <c r="F175" s="42">
        <v>3198</v>
      </c>
    </row>
    <row r="176" spans="1:6" x14ac:dyDescent="0.2">
      <c r="A176" s="43" t="s">
        <v>183</v>
      </c>
      <c r="B176" s="44">
        <f>SUM(B171:B175)</f>
        <v>247484</v>
      </c>
      <c r="C176" s="44">
        <f t="shared" ref="C176:F176" si="19">SUM(C171:C175)</f>
        <v>285463</v>
      </c>
      <c r="D176" s="44">
        <f t="shared" si="19"/>
        <v>291172</v>
      </c>
      <c r="E176" s="44">
        <f t="shared" si="19"/>
        <v>277379</v>
      </c>
      <c r="F176" s="45">
        <f t="shared" si="19"/>
        <v>277375</v>
      </c>
    </row>
    <row r="177" spans="1:6" x14ac:dyDescent="0.2">
      <c r="A177" s="36" t="s">
        <v>19</v>
      </c>
      <c r="B177" s="41"/>
      <c r="C177" s="41"/>
      <c r="D177" s="41"/>
      <c r="E177" s="41"/>
      <c r="F177" s="42"/>
    </row>
    <row r="178" spans="1:6" x14ac:dyDescent="0.2">
      <c r="A178" s="36" t="s">
        <v>180</v>
      </c>
      <c r="B178" s="41">
        <v>176574</v>
      </c>
      <c r="C178" s="41">
        <v>158458</v>
      </c>
      <c r="D178" s="41">
        <v>158445</v>
      </c>
      <c r="E178" s="41">
        <v>150181</v>
      </c>
      <c r="F178" s="42">
        <v>159181</v>
      </c>
    </row>
    <row r="179" spans="1:6" x14ac:dyDescent="0.2">
      <c r="A179" s="36" t="s">
        <v>187</v>
      </c>
      <c r="B179" s="41">
        <v>134353</v>
      </c>
      <c r="C179" s="41">
        <v>126662</v>
      </c>
      <c r="D179" s="41">
        <v>109727</v>
      </c>
      <c r="E179" s="41">
        <v>94246</v>
      </c>
      <c r="F179" s="42">
        <v>103246</v>
      </c>
    </row>
    <row r="180" spans="1:6" x14ac:dyDescent="0.2">
      <c r="A180" s="36" t="s">
        <v>181</v>
      </c>
      <c r="B180" s="41">
        <v>3530</v>
      </c>
      <c r="C180" s="41">
        <v>6608</v>
      </c>
      <c r="D180" s="41">
        <v>6608</v>
      </c>
      <c r="E180" s="41">
        <v>6608</v>
      </c>
      <c r="F180" s="42">
        <v>6608</v>
      </c>
    </row>
    <row r="181" spans="1:6" ht="12" thickBot="1" x14ac:dyDescent="0.25">
      <c r="A181" s="36" t="s">
        <v>182</v>
      </c>
      <c r="B181" s="41">
        <v>1775</v>
      </c>
      <c r="C181" s="41">
        <v>1783</v>
      </c>
      <c r="D181" s="41">
        <v>1783</v>
      </c>
      <c r="E181" s="41">
        <v>1783</v>
      </c>
      <c r="F181" s="42">
        <v>1783</v>
      </c>
    </row>
    <row r="182" spans="1:6" x14ac:dyDescent="0.2">
      <c r="A182" s="43" t="s">
        <v>183</v>
      </c>
      <c r="B182" s="53">
        <f>SUM(B178:B181)</f>
        <v>316232</v>
      </c>
      <c r="C182" s="53">
        <f t="shared" ref="C182:F182" si="20">SUM(C178:C181)</f>
        <v>293511</v>
      </c>
      <c r="D182" s="53">
        <f t="shared" si="20"/>
        <v>276563</v>
      </c>
      <c r="E182" s="53">
        <f t="shared" si="20"/>
        <v>252818</v>
      </c>
      <c r="F182" s="54">
        <f t="shared" si="20"/>
        <v>270818</v>
      </c>
    </row>
    <row r="183" spans="1:6" x14ac:dyDescent="0.2">
      <c r="A183" s="36" t="s">
        <v>30</v>
      </c>
      <c r="B183" s="41"/>
      <c r="C183" s="41"/>
      <c r="D183" s="41"/>
      <c r="E183" s="41"/>
      <c r="F183" s="42"/>
    </row>
    <row r="184" spans="1:6" x14ac:dyDescent="0.2">
      <c r="A184" s="36" t="s">
        <v>180</v>
      </c>
      <c r="B184" s="41">
        <v>14962</v>
      </c>
      <c r="C184" s="41">
        <v>16483</v>
      </c>
      <c r="D184" s="41">
        <v>16483</v>
      </c>
      <c r="E184" s="41">
        <v>17298</v>
      </c>
      <c r="F184" s="42">
        <v>17298</v>
      </c>
    </row>
    <row r="185" spans="1:6" x14ac:dyDescent="0.2">
      <c r="A185" s="36" t="s">
        <v>181</v>
      </c>
      <c r="B185" s="41">
        <v>73</v>
      </c>
      <c r="C185" s="41">
        <v>72</v>
      </c>
      <c r="D185" s="41">
        <v>72</v>
      </c>
      <c r="E185" s="41">
        <v>72</v>
      </c>
      <c r="F185" s="42">
        <v>72</v>
      </c>
    </row>
    <row r="186" spans="1:6" ht="12" thickBot="1" x14ac:dyDescent="0.25">
      <c r="A186" s="36" t="s">
        <v>182</v>
      </c>
      <c r="B186" s="41">
        <v>260</v>
      </c>
      <c r="C186" s="41">
        <v>261</v>
      </c>
      <c r="D186" s="41">
        <v>261</v>
      </c>
      <c r="E186" s="41">
        <v>261</v>
      </c>
      <c r="F186" s="42">
        <v>261</v>
      </c>
    </row>
    <row r="187" spans="1:6" x14ac:dyDescent="0.2">
      <c r="A187" s="43" t="s">
        <v>183</v>
      </c>
      <c r="B187" s="44">
        <f>SUM(B184:B186)</f>
        <v>15295</v>
      </c>
      <c r="C187" s="44">
        <f t="shared" ref="C187:F187" si="21">SUM(C184:C186)</f>
        <v>16816</v>
      </c>
      <c r="D187" s="44">
        <f t="shared" si="21"/>
        <v>16816</v>
      </c>
      <c r="E187" s="44">
        <f t="shared" si="21"/>
        <v>17631</v>
      </c>
      <c r="F187" s="45">
        <f t="shared" si="21"/>
        <v>17631</v>
      </c>
    </row>
    <row r="188" spans="1:6" x14ac:dyDescent="0.2">
      <c r="A188" s="36" t="s">
        <v>39</v>
      </c>
      <c r="B188" s="41"/>
      <c r="C188" s="41"/>
      <c r="D188" s="41"/>
      <c r="E188" s="41"/>
      <c r="F188" s="42"/>
    </row>
    <row r="189" spans="1:6" ht="12" thickBot="1" x14ac:dyDescent="0.25">
      <c r="A189" s="36" t="s">
        <v>180</v>
      </c>
      <c r="B189" s="41">
        <v>233</v>
      </c>
      <c r="C189" s="41">
        <v>236</v>
      </c>
      <c r="D189" s="41">
        <v>236</v>
      </c>
      <c r="E189" s="41">
        <v>318</v>
      </c>
      <c r="F189" s="42">
        <v>236</v>
      </c>
    </row>
    <row r="190" spans="1:6" x14ac:dyDescent="0.2">
      <c r="A190" s="43" t="s">
        <v>183</v>
      </c>
      <c r="B190" s="44">
        <f>SUM(B189)</f>
        <v>233</v>
      </c>
      <c r="C190" s="44">
        <f t="shared" ref="C190:F190" si="22">SUM(C189)</f>
        <v>236</v>
      </c>
      <c r="D190" s="44">
        <f t="shared" si="22"/>
        <v>236</v>
      </c>
      <c r="E190" s="44">
        <f t="shared" si="22"/>
        <v>318</v>
      </c>
      <c r="F190" s="45">
        <f t="shared" si="22"/>
        <v>236</v>
      </c>
    </row>
    <row r="191" spans="1:6" x14ac:dyDescent="0.2">
      <c r="A191" s="36" t="s">
        <v>31</v>
      </c>
      <c r="B191" s="41"/>
      <c r="C191" s="41"/>
      <c r="D191" s="41"/>
      <c r="E191" s="41"/>
      <c r="F191" s="42"/>
    </row>
    <row r="192" spans="1:6" ht="12" thickBot="1" x14ac:dyDescent="0.25">
      <c r="A192" s="36" t="s">
        <v>180</v>
      </c>
      <c r="B192" s="41">
        <v>1988</v>
      </c>
      <c r="C192" s="41">
        <v>1639</v>
      </c>
      <c r="D192" s="41">
        <v>1639</v>
      </c>
      <c r="E192" s="41">
        <v>1639</v>
      </c>
      <c r="F192" s="42">
        <v>900</v>
      </c>
    </row>
    <row r="193" spans="1:6" x14ac:dyDescent="0.2">
      <c r="A193" s="43" t="s">
        <v>183</v>
      </c>
      <c r="B193" s="44">
        <f>SUM(B192)</f>
        <v>1988</v>
      </c>
      <c r="C193" s="44">
        <f t="shared" ref="C193:F193" si="23">SUM(C192)</f>
        <v>1639</v>
      </c>
      <c r="D193" s="44">
        <f t="shared" si="23"/>
        <v>1639</v>
      </c>
      <c r="E193" s="44">
        <f t="shared" si="23"/>
        <v>1639</v>
      </c>
      <c r="F193" s="45">
        <f t="shared" si="23"/>
        <v>900</v>
      </c>
    </row>
    <row r="194" spans="1:6" x14ac:dyDescent="0.2">
      <c r="A194" s="36" t="s">
        <v>34</v>
      </c>
      <c r="B194" s="41"/>
      <c r="C194" s="41"/>
      <c r="D194" s="41"/>
      <c r="E194" s="41"/>
      <c r="F194" s="42"/>
    </row>
    <row r="195" spans="1:6" x14ac:dyDescent="0.2">
      <c r="A195" s="36" t="s">
        <v>180</v>
      </c>
      <c r="B195" s="41">
        <v>4804</v>
      </c>
      <c r="C195" s="41">
        <v>4827</v>
      </c>
      <c r="D195" s="41">
        <v>4827</v>
      </c>
      <c r="E195" s="41">
        <v>4827</v>
      </c>
      <c r="F195" s="42">
        <v>4827</v>
      </c>
    </row>
    <row r="196" spans="1:6" ht="12" thickBot="1" x14ac:dyDescent="0.25">
      <c r="A196" s="36" t="s">
        <v>182</v>
      </c>
      <c r="B196" s="41">
        <v>367</v>
      </c>
      <c r="C196" s="41">
        <v>368</v>
      </c>
      <c r="D196" s="41">
        <v>368</v>
      </c>
      <c r="E196" s="41">
        <v>368</v>
      </c>
      <c r="F196" s="42">
        <v>368</v>
      </c>
    </row>
    <row r="197" spans="1:6" ht="12" thickBot="1" x14ac:dyDescent="0.25">
      <c r="A197" s="56" t="s">
        <v>183</v>
      </c>
      <c r="B197" s="57">
        <f>SUM(B195:B196)</f>
        <v>5171</v>
      </c>
      <c r="C197" s="57">
        <v>5195</v>
      </c>
      <c r="D197" s="57">
        <v>5195</v>
      </c>
      <c r="E197" s="57">
        <v>5195</v>
      </c>
      <c r="F197" s="58">
        <v>5195</v>
      </c>
    </row>
    <row r="198" spans="1:6" ht="13.2" thickTop="1" thickBot="1" x14ac:dyDescent="0.25">
      <c r="A198" s="59" t="s">
        <v>256</v>
      </c>
      <c r="B198" s="60">
        <f>B169+B176+B182+B187+B190+B193+B197</f>
        <v>955823</v>
      </c>
      <c r="C198" s="60">
        <f t="shared" ref="C198:F198" si="24">C169+C176+C182+C187+C190+C193+C197</f>
        <v>879288</v>
      </c>
      <c r="D198" s="60">
        <f t="shared" si="24"/>
        <v>893528</v>
      </c>
      <c r="E198" s="60">
        <f t="shared" si="24"/>
        <v>860672</v>
      </c>
      <c r="F198" s="61">
        <f t="shared" si="24"/>
        <v>853417</v>
      </c>
    </row>
    <row r="199" spans="1:6" ht="12" thickTop="1" x14ac:dyDescent="0.2">
      <c r="A199" s="36" t="s">
        <v>151</v>
      </c>
      <c r="B199" s="41"/>
      <c r="C199" s="41"/>
      <c r="D199" s="41"/>
      <c r="E199" s="41"/>
      <c r="F199" s="42"/>
    </row>
    <row r="200" spans="1:6" x14ac:dyDescent="0.2">
      <c r="A200" s="36" t="s">
        <v>180</v>
      </c>
      <c r="B200" s="41">
        <v>5464907</v>
      </c>
      <c r="C200" s="41">
        <v>5580807</v>
      </c>
      <c r="D200" s="41">
        <v>5808009</v>
      </c>
      <c r="E200" s="41">
        <v>6303306</v>
      </c>
      <c r="F200" s="42">
        <v>6329306</v>
      </c>
    </row>
    <row r="201" spans="1:6" x14ac:dyDescent="0.2">
      <c r="A201" s="36" t="s">
        <v>181</v>
      </c>
      <c r="B201" s="41">
        <v>250666</v>
      </c>
      <c r="C201" s="41">
        <v>257894</v>
      </c>
      <c r="D201" s="41">
        <v>285168</v>
      </c>
      <c r="E201" s="41">
        <v>317255</v>
      </c>
      <c r="F201" s="42">
        <v>379255</v>
      </c>
    </row>
    <row r="202" spans="1:6" x14ac:dyDescent="0.2">
      <c r="A202" s="36" t="s">
        <v>257</v>
      </c>
      <c r="B202" s="41">
        <v>144500</v>
      </c>
      <c r="C202" s="41">
        <v>135699</v>
      </c>
      <c r="D202" s="41">
        <v>135699</v>
      </c>
      <c r="E202" s="41">
        <v>159398</v>
      </c>
      <c r="F202" s="42">
        <v>168500</v>
      </c>
    </row>
    <row r="203" spans="1:6" ht="12" thickBot="1" x14ac:dyDescent="0.25">
      <c r="A203" s="36" t="s">
        <v>182</v>
      </c>
      <c r="B203" s="41">
        <v>716</v>
      </c>
      <c r="C203" s="41">
        <v>1182</v>
      </c>
      <c r="D203" s="41">
        <v>1182</v>
      </c>
      <c r="E203" s="41">
        <v>1182</v>
      </c>
      <c r="F203" s="42">
        <v>1182</v>
      </c>
    </row>
    <row r="204" spans="1:6" x14ac:dyDescent="0.2">
      <c r="A204" s="43" t="s">
        <v>183</v>
      </c>
      <c r="B204" s="44">
        <f>SUM(B200:B203)</f>
        <v>5860789</v>
      </c>
      <c r="C204" s="44">
        <f t="shared" ref="C204:F204" si="25">SUM(C200:C203)</f>
        <v>5975582</v>
      </c>
      <c r="D204" s="44">
        <f t="shared" si="25"/>
        <v>6230058</v>
      </c>
      <c r="E204" s="44">
        <f t="shared" si="25"/>
        <v>6781141</v>
      </c>
      <c r="F204" s="45">
        <f t="shared" si="25"/>
        <v>6878243</v>
      </c>
    </row>
    <row r="205" spans="1:6" x14ac:dyDescent="0.2">
      <c r="A205" s="36" t="s">
        <v>11</v>
      </c>
      <c r="B205" s="41"/>
      <c r="C205" s="41"/>
      <c r="D205" s="41"/>
      <c r="E205" s="41"/>
      <c r="F205" s="42"/>
    </row>
    <row r="206" spans="1:6" x14ac:dyDescent="0.2">
      <c r="A206" s="36" t="s">
        <v>180</v>
      </c>
      <c r="B206" s="41">
        <v>721687</v>
      </c>
      <c r="C206" s="41">
        <v>819059</v>
      </c>
      <c r="D206" s="41">
        <v>822830</v>
      </c>
      <c r="E206" s="41">
        <v>821359</v>
      </c>
      <c r="F206" s="42">
        <v>821359</v>
      </c>
    </row>
    <row r="207" spans="1:6" x14ac:dyDescent="0.2">
      <c r="A207" s="36" t="s">
        <v>258</v>
      </c>
      <c r="B207" s="41">
        <v>2858</v>
      </c>
      <c r="C207" s="41">
        <v>3703</v>
      </c>
      <c r="D207" s="41">
        <v>3703</v>
      </c>
      <c r="E207" s="41">
        <v>3703</v>
      </c>
      <c r="F207" s="42">
        <v>3703</v>
      </c>
    </row>
    <row r="208" spans="1:6" x14ac:dyDescent="0.2">
      <c r="A208" s="36" t="s">
        <v>259</v>
      </c>
      <c r="B208" s="41">
        <v>2740</v>
      </c>
      <c r="C208" s="41">
        <v>3577</v>
      </c>
      <c r="D208" s="41">
        <v>3577</v>
      </c>
      <c r="E208" s="41">
        <v>3577</v>
      </c>
      <c r="F208" s="42">
        <v>3577</v>
      </c>
    </row>
    <row r="209" spans="1:6" x14ac:dyDescent="0.2">
      <c r="A209" s="36" t="s">
        <v>260</v>
      </c>
      <c r="B209" s="41">
        <v>3272</v>
      </c>
      <c r="C209" s="41">
        <v>3974</v>
      </c>
      <c r="D209" s="41">
        <v>3974</v>
      </c>
      <c r="E209" s="41">
        <v>3974</v>
      </c>
      <c r="F209" s="42">
        <v>3974</v>
      </c>
    </row>
    <row r="210" spans="1:6" x14ac:dyDescent="0.2">
      <c r="A210" s="36" t="s">
        <v>181</v>
      </c>
      <c r="B210" s="41">
        <v>4103</v>
      </c>
      <c r="C210" s="41">
        <v>7608</v>
      </c>
      <c r="D210" s="41">
        <v>7608</v>
      </c>
      <c r="E210" s="41">
        <v>666</v>
      </c>
      <c r="F210" s="42">
        <v>666</v>
      </c>
    </row>
    <row r="211" spans="1:6" ht="12" thickBot="1" x14ac:dyDescent="0.25">
      <c r="A211" s="36" t="s">
        <v>182</v>
      </c>
      <c r="B211" s="41">
        <v>809</v>
      </c>
      <c r="C211" s="41">
        <v>811</v>
      </c>
      <c r="D211" s="41">
        <v>811</v>
      </c>
      <c r="E211" s="41">
        <v>811</v>
      </c>
      <c r="F211" s="42">
        <v>811</v>
      </c>
    </row>
    <row r="212" spans="1:6" x14ac:dyDescent="0.2">
      <c r="A212" s="43" t="s">
        <v>183</v>
      </c>
      <c r="B212" s="44">
        <f>SUM(B206:B211)</f>
        <v>735469</v>
      </c>
      <c r="C212" s="44">
        <f t="shared" ref="C212:F212" si="26">SUM(C206:C211)</f>
        <v>838732</v>
      </c>
      <c r="D212" s="44">
        <f t="shared" si="26"/>
        <v>842503</v>
      </c>
      <c r="E212" s="44">
        <f t="shared" si="26"/>
        <v>834090</v>
      </c>
      <c r="F212" s="45">
        <f t="shared" si="26"/>
        <v>834090</v>
      </c>
    </row>
    <row r="213" spans="1:6" x14ac:dyDescent="0.2">
      <c r="A213" s="36" t="s">
        <v>36</v>
      </c>
      <c r="B213" s="41"/>
      <c r="C213" s="41"/>
      <c r="D213" s="41"/>
      <c r="E213" s="41"/>
      <c r="F213" s="42"/>
    </row>
    <row r="214" spans="1:6" x14ac:dyDescent="0.2">
      <c r="A214" s="36" t="s">
        <v>180</v>
      </c>
      <c r="B214" s="41">
        <v>2648</v>
      </c>
      <c r="C214" s="41">
        <v>2735</v>
      </c>
      <c r="D214" s="41">
        <v>2741</v>
      </c>
      <c r="E214" s="41">
        <v>2746</v>
      </c>
      <c r="F214" s="42">
        <v>2746</v>
      </c>
    </row>
    <row r="215" spans="1:6" x14ac:dyDescent="0.2">
      <c r="A215" s="36" t="s">
        <v>181</v>
      </c>
      <c r="B215" s="41">
        <v>5</v>
      </c>
      <c r="C215" s="41">
        <v>4</v>
      </c>
      <c r="D215" s="41">
        <v>0</v>
      </c>
      <c r="E215" s="41">
        <v>0</v>
      </c>
      <c r="F215" s="42">
        <v>4</v>
      </c>
    </row>
    <row r="216" spans="1:6" ht="12" thickBot="1" x14ac:dyDescent="0.25">
      <c r="A216" s="36" t="s">
        <v>182</v>
      </c>
      <c r="B216" s="41">
        <v>236</v>
      </c>
      <c r="C216" s="41">
        <v>238</v>
      </c>
      <c r="D216" s="41">
        <v>238</v>
      </c>
      <c r="E216" s="41">
        <v>238</v>
      </c>
      <c r="F216" s="42">
        <v>238</v>
      </c>
    </row>
    <row r="217" spans="1:6" ht="12" thickBot="1" x14ac:dyDescent="0.25">
      <c r="A217" s="43" t="s">
        <v>183</v>
      </c>
      <c r="B217" s="44">
        <f>SUM(B214:B216)</f>
        <v>2889</v>
      </c>
      <c r="C217" s="44">
        <f t="shared" ref="C217:F217" si="27">SUM(C214:C216)</f>
        <v>2977</v>
      </c>
      <c r="D217" s="44">
        <f t="shared" si="27"/>
        <v>2979</v>
      </c>
      <c r="E217" s="44">
        <f t="shared" si="27"/>
        <v>2984</v>
      </c>
      <c r="F217" s="45">
        <f t="shared" si="27"/>
        <v>2988</v>
      </c>
    </row>
    <row r="218" spans="1:6" ht="13.2" thickTop="1" thickBot="1" x14ac:dyDescent="0.25">
      <c r="A218" s="46" t="s">
        <v>261</v>
      </c>
      <c r="B218" s="47">
        <f>B204+B212+B217</f>
        <v>6599147</v>
      </c>
      <c r="C218" s="47">
        <f t="shared" ref="C218:F218" si="28">C204+C212+C217</f>
        <v>6817291</v>
      </c>
      <c r="D218" s="47">
        <f t="shared" si="28"/>
        <v>7075540</v>
      </c>
      <c r="E218" s="47">
        <f t="shared" si="28"/>
        <v>7618215</v>
      </c>
      <c r="F218" s="48">
        <f t="shared" si="28"/>
        <v>7715321</v>
      </c>
    </row>
    <row r="219" spans="1:6" ht="12.6" thickTop="1" x14ac:dyDescent="0.2">
      <c r="A219" s="38"/>
      <c r="B219" s="41"/>
      <c r="C219" s="41"/>
      <c r="D219" s="41"/>
      <c r="E219" s="41"/>
      <c r="F219" s="42"/>
    </row>
    <row r="220" spans="1:6" x14ac:dyDescent="0.2">
      <c r="A220" s="36" t="s">
        <v>4</v>
      </c>
      <c r="B220" s="41"/>
      <c r="C220" s="41"/>
      <c r="D220" s="41"/>
      <c r="E220" s="41"/>
      <c r="F220" s="42"/>
    </row>
    <row r="221" spans="1:6" x14ac:dyDescent="0.2">
      <c r="A221" s="36" t="s">
        <v>180</v>
      </c>
      <c r="B221" s="41">
        <v>4303721</v>
      </c>
      <c r="C221" s="41">
        <v>4266699</v>
      </c>
      <c r="D221" s="41">
        <v>4291733</v>
      </c>
      <c r="E221" s="41">
        <v>4373526</v>
      </c>
      <c r="F221" s="42">
        <v>4373526</v>
      </c>
    </row>
    <row r="222" spans="1:6" x14ac:dyDescent="0.2">
      <c r="A222" s="36" t="s">
        <v>187</v>
      </c>
      <c r="B222" s="41">
        <v>460764</v>
      </c>
      <c r="C222" s="41">
        <v>447626</v>
      </c>
      <c r="D222" s="41">
        <v>447626</v>
      </c>
      <c r="E222" s="41">
        <v>452329</v>
      </c>
      <c r="F222" s="42">
        <v>452329</v>
      </c>
    </row>
    <row r="223" spans="1:6" x14ac:dyDescent="0.2">
      <c r="A223" s="36" t="s">
        <v>181</v>
      </c>
      <c r="B223" s="41">
        <v>306421</v>
      </c>
      <c r="C223" s="41">
        <v>351752</v>
      </c>
      <c r="D223" s="41">
        <v>352352</v>
      </c>
      <c r="E223" s="41">
        <v>357345</v>
      </c>
      <c r="F223" s="42">
        <v>357345</v>
      </c>
    </row>
    <row r="224" spans="1:6" ht="12" thickBot="1" x14ac:dyDescent="0.25">
      <c r="A224" s="36" t="s">
        <v>182</v>
      </c>
      <c r="B224" s="41">
        <v>1666</v>
      </c>
      <c r="C224" s="41">
        <v>1807</v>
      </c>
      <c r="D224" s="41">
        <v>1807</v>
      </c>
      <c r="E224" s="41">
        <v>1807</v>
      </c>
      <c r="F224" s="42">
        <v>1807</v>
      </c>
    </row>
    <row r="225" spans="1:6" x14ac:dyDescent="0.2">
      <c r="A225" s="43" t="s">
        <v>183</v>
      </c>
      <c r="B225" s="44">
        <f>SUM(B221:B224)</f>
        <v>5072572</v>
      </c>
      <c r="C225" s="44">
        <f t="shared" ref="C225:F225" si="29">SUM(C221:C224)</f>
        <v>5067884</v>
      </c>
      <c r="D225" s="44">
        <f t="shared" si="29"/>
        <v>5093518</v>
      </c>
      <c r="E225" s="44">
        <f t="shared" si="29"/>
        <v>5185007</v>
      </c>
      <c r="F225" s="45">
        <f t="shared" si="29"/>
        <v>5185007</v>
      </c>
    </row>
    <row r="226" spans="1:6" x14ac:dyDescent="0.2">
      <c r="A226" s="36" t="s">
        <v>12</v>
      </c>
      <c r="B226" s="41"/>
      <c r="C226" s="41"/>
      <c r="D226" s="41"/>
      <c r="E226" s="41"/>
      <c r="F226" s="42"/>
    </row>
    <row r="227" spans="1:6" x14ac:dyDescent="0.2">
      <c r="A227" s="36" t="s">
        <v>180</v>
      </c>
      <c r="B227" s="41">
        <v>418356</v>
      </c>
      <c r="C227" s="41">
        <v>415122</v>
      </c>
      <c r="D227" s="41">
        <v>415481</v>
      </c>
      <c r="E227" s="41">
        <v>415101</v>
      </c>
      <c r="F227" s="42">
        <v>415054</v>
      </c>
    </row>
    <row r="228" spans="1:6" x14ac:dyDescent="0.2">
      <c r="A228" s="36" t="s">
        <v>181</v>
      </c>
      <c r="B228" s="41">
        <v>10467</v>
      </c>
      <c r="C228" s="41">
        <v>43730</v>
      </c>
      <c r="D228" s="41">
        <v>44837</v>
      </c>
      <c r="E228" s="41">
        <v>43578</v>
      </c>
      <c r="F228" s="42">
        <v>43578</v>
      </c>
    </row>
    <row r="229" spans="1:6" ht="12" thickBot="1" x14ac:dyDescent="0.25">
      <c r="A229" s="36" t="s">
        <v>182</v>
      </c>
      <c r="B229" s="41">
        <v>1815</v>
      </c>
      <c r="C229" s="41">
        <v>1825</v>
      </c>
      <c r="D229" s="41">
        <v>1825</v>
      </c>
      <c r="E229" s="41">
        <v>1825</v>
      </c>
      <c r="F229" s="42">
        <v>1825</v>
      </c>
    </row>
    <row r="230" spans="1:6" ht="12" thickBot="1" x14ac:dyDescent="0.25">
      <c r="A230" s="43" t="s">
        <v>183</v>
      </c>
      <c r="B230" s="44">
        <f>SUM(B227:B229)</f>
        <v>430638</v>
      </c>
      <c r="C230" s="44">
        <v>460677</v>
      </c>
      <c r="D230" s="44">
        <v>462143</v>
      </c>
      <c r="E230" s="44">
        <v>460504</v>
      </c>
      <c r="F230" s="45">
        <v>460457</v>
      </c>
    </row>
    <row r="231" spans="1:6" ht="13.2" thickTop="1" thickBot="1" x14ac:dyDescent="0.25">
      <c r="A231" s="46" t="s">
        <v>262</v>
      </c>
      <c r="B231" s="47">
        <f>B225+B230</f>
        <v>5503210</v>
      </c>
      <c r="C231" s="47">
        <f t="shared" ref="C231:F231" si="30">C225+C230</f>
        <v>5528561</v>
      </c>
      <c r="D231" s="47">
        <f t="shared" si="30"/>
        <v>5555661</v>
      </c>
      <c r="E231" s="47">
        <f t="shared" si="30"/>
        <v>5645511</v>
      </c>
      <c r="F231" s="48">
        <f t="shared" si="30"/>
        <v>5645464</v>
      </c>
    </row>
    <row r="232" spans="1:6" ht="12.6" thickTop="1" x14ac:dyDescent="0.2">
      <c r="A232" s="38"/>
      <c r="B232" s="41"/>
      <c r="C232" s="41"/>
      <c r="D232" s="41"/>
      <c r="E232" s="41"/>
      <c r="F232" s="42"/>
    </row>
    <row r="233" spans="1:6" x14ac:dyDescent="0.2">
      <c r="A233" s="36" t="s">
        <v>8</v>
      </c>
      <c r="B233" s="41"/>
      <c r="C233" s="41"/>
      <c r="D233" s="41"/>
      <c r="E233" s="41"/>
      <c r="F233" s="42"/>
    </row>
    <row r="234" spans="1:6" x14ac:dyDescent="0.2">
      <c r="A234" s="36" t="s">
        <v>180</v>
      </c>
      <c r="B234" s="41">
        <v>1467156</v>
      </c>
      <c r="C234" s="41">
        <v>1478405</v>
      </c>
      <c r="D234" s="41">
        <v>1486849</v>
      </c>
      <c r="E234" s="41">
        <v>1526277</v>
      </c>
      <c r="F234" s="42">
        <v>1536897</v>
      </c>
    </row>
    <row r="235" spans="1:6" x14ac:dyDescent="0.2">
      <c r="A235" s="36" t="s">
        <v>181</v>
      </c>
      <c r="B235" s="41">
        <v>111551</v>
      </c>
      <c r="C235" s="41">
        <v>64367</v>
      </c>
      <c r="D235" s="41">
        <v>66408</v>
      </c>
      <c r="E235" s="41">
        <v>78002</v>
      </c>
      <c r="F235" s="42">
        <v>78002</v>
      </c>
    </row>
    <row r="236" spans="1:6" ht="12" thickBot="1" x14ac:dyDescent="0.25">
      <c r="A236" s="36" t="s">
        <v>182</v>
      </c>
      <c r="B236" s="41">
        <v>4622</v>
      </c>
      <c r="C236" s="41">
        <v>4640</v>
      </c>
      <c r="D236" s="41">
        <v>4640</v>
      </c>
      <c r="E236" s="41">
        <v>4640</v>
      </c>
      <c r="F236" s="42">
        <v>4640</v>
      </c>
    </row>
    <row r="237" spans="1:6" x14ac:dyDescent="0.2">
      <c r="A237" s="43" t="s">
        <v>183</v>
      </c>
      <c r="B237" s="44">
        <f>SUM(B234:B236)</f>
        <v>1583329</v>
      </c>
      <c r="C237" s="44">
        <f t="shared" ref="C237:F237" si="31">SUM(C234:C236)</f>
        <v>1547412</v>
      </c>
      <c r="D237" s="44">
        <f t="shared" si="31"/>
        <v>1557897</v>
      </c>
      <c r="E237" s="44">
        <f t="shared" si="31"/>
        <v>1608919</v>
      </c>
      <c r="F237" s="45">
        <f t="shared" si="31"/>
        <v>1619539</v>
      </c>
    </row>
    <row r="238" spans="1:6" x14ac:dyDescent="0.2">
      <c r="A238" s="36" t="s">
        <v>7</v>
      </c>
      <c r="B238" s="41"/>
      <c r="C238" s="41"/>
      <c r="D238" s="41"/>
      <c r="E238" s="41"/>
      <c r="F238" s="42"/>
    </row>
    <row r="239" spans="1:6" x14ac:dyDescent="0.2">
      <c r="A239" s="36" t="s">
        <v>180</v>
      </c>
      <c r="B239" s="41">
        <v>1331828</v>
      </c>
      <c r="C239" s="41">
        <v>1355704</v>
      </c>
      <c r="D239" s="41">
        <v>1352758</v>
      </c>
      <c r="E239" s="41">
        <v>1346480</v>
      </c>
      <c r="F239" s="42">
        <v>1378512</v>
      </c>
    </row>
    <row r="240" spans="1:6" x14ac:dyDescent="0.2">
      <c r="A240" s="36" t="s">
        <v>181</v>
      </c>
      <c r="B240" s="41">
        <v>79570</v>
      </c>
      <c r="C240" s="41">
        <v>95171</v>
      </c>
      <c r="D240" s="41">
        <v>95205</v>
      </c>
      <c r="E240" s="41">
        <v>96151</v>
      </c>
      <c r="F240" s="42">
        <v>96185</v>
      </c>
    </row>
    <row r="241" spans="1:6" x14ac:dyDescent="0.2">
      <c r="A241" s="36" t="s">
        <v>263</v>
      </c>
      <c r="B241" s="41">
        <v>430</v>
      </c>
      <c r="C241" s="41">
        <v>406</v>
      </c>
      <c r="D241" s="41">
        <v>406</v>
      </c>
      <c r="E241" s="41">
        <v>406</v>
      </c>
      <c r="F241" s="42">
        <v>427</v>
      </c>
    </row>
    <row r="242" spans="1:6" x14ac:dyDescent="0.2">
      <c r="A242" s="36" t="s">
        <v>264</v>
      </c>
      <c r="B242" s="41">
        <v>68548</v>
      </c>
      <c r="C242" s="41">
        <v>31817</v>
      </c>
      <c r="D242" s="41">
        <v>31817</v>
      </c>
      <c r="E242" s="41">
        <v>90000</v>
      </c>
      <c r="F242" s="42">
        <v>97587</v>
      </c>
    </row>
    <row r="243" spans="1:6" x14ac:dyDescent="0.2">
      <c r="A243" s="36" t="s">
        <v>265</v>
      </c>
      <c r="B243" s="41">
        <v>13858</v>
      </c>
      <c r="C243" s="41">
        <v>14580</v>
      </c>
      <c r="D243" s="41">
        <v>14580</v>
      </c>
      <c r="E243" s="41">
        <v>14580</v>
      </c>
      <c r="F243" s="42">
        <v>15040</v>
      </c>
    </row>
    <row r="244" spans="1:6" x14ac:dyDescent="0.2">
      <c r="A244" s="36" t="s">
        <v>266</v>
      </c>
      <c r="B244" s="41">
        <v>10909</v>
      </c>
      <c r="C244" s="41">
        <v>11962</v>
      </c>
      <c r="D244" s="41">
        <v>11962</v>
      </c>
      <c r="E244" s="41">
        <v>11962</v>
      </c>
      <c r="F244" s="42">
        <v>12020</v>
      </c>
    </row>
    <row r="245" spans="1:6" x14ac:dyDescent="0.2">
      <c r="A245" s="36" t="s">
        <v>182</v>
      </c>
      <c r="B245" s="41">
        <v>32077</v>
      </c>
      <c r="C245" s="41">
        <v>33480</v>
      </c>
      <c r="D245" s="41">
        <v>33480</v>
      </c>
      <c r="E245" s="41">
        <v>33656</v>
      </c>
      <c r="F245" s="42">
        <v>34180</v>
      </c>
    </row>
    <row r="246" spans="1:6" ht="12" thickBot="1" x14ac:dyDescent="0.25">
      <c r="A246" s="36" t="s">
        <v>267</v>
      </c>
      <c r="B246" s="52">
        <v>5313</v>
      </c>
      <c r="C246" s="52">
        <v>6168</v>
      </c>
      <c r="D246" s="52">
        <v>6168</v>
      </c>
      <c r="E246" s="52">
        <v>6168</v>
      </c>
      <c r="F246" s="51">
        <v>5953</v>
      </c>
    </row>
    <row r="247" spans="1:6" x14ac:dyDescent="0.2">
      <c r="A247" s="36" t="s">
        <v>183</v>
      </c>
      <c r="B247" s="41">
        <f>SUM(B239:B246)</f>
        <v>1542533</v>
      </c>
      <c r="C247" s="41">
        <f t="shared" ref="C247:F247" si="32">SUM(C239:C246)</f>
        <v>1549288</v>
      </c>
      <c r="D247" s="41">
        <f t="shared" si="32"/>
        <v>1546376</v>
      </c>
      <c r="E247" s="41">
        <f t="shared" si="32"/>
        <v>1599403</v>
      </c>
      <c r="F247" s="42">
        <f t="shared" si="32"/>
        <v>1639904</v>
      </c>
    </row>
    <row r="248" spans="1:6" x14ac:dyDescent="0.2">
      <c r="A248" s="36" t="s">
        <v>27</v>
      </c>
      <c r="B248" s="41"/>
      <c r="C248" s="41"/>
      <c r="D248" s="41"/>
      <c r="E248" s="41"/>
      <c r="F248" s="42"/>
    </row>
    <row r="249" spans="1:6" x14ac:dyDescent="0.2">
      <c r="A249" s="36" t="s">
        <v>180</v>
      </c>
      <c r="B249" s="55">
        <v>39299</v>
      </c>
      <c r="C249" s="55">
        <v>38715</v>
      </c>
      <c r="D249" s="41">
        <v>39206</v>
      </c>
      <c r="E249" s="55">
        <v>41158</v>
      </c>
      <c r="F249" s="42">
        <v>46010</v>
      </c>
    </row>
    <row r="250" spans="1:6" x14ac:dyDescent="0.2">
      <c r="A250" s="36" t="s">
        <v>181</v>
      </c>
      <c r="B250" s="55">
        <v>132</v>
      </c>
      <c r="C250" s="55">
        <v>135</v>
      </c>
      <c r="D250" s="41">
        <v>101</v>
      </c>
      <c r="E250" s="55">
        <v>110</v>
      </c>
      <c r="F250" s="42">
        <v>110</v>
      </c>
    </row>
    <row r="251" spans="1:6" x14ac:dyDescent="0.2">
      <c r="A251" s="36" t="s">
        <v>182</v>
      </c>
      <c r="B251" s="55">
        <v>3340</v>
      </c>
      <c r="C251" s="55">
        <v>3388</v>
      </c>
      <c r="D251" s="55">
        <v>3388</v>
      </c>
      <c r="E251" s="55">
        <v>3388</v>
      </c>
      <c r="F251" s="42">
        <v>2541</v>
      </c>
    </row>
    <row r="252" spans="1:6" x14ac:dyDescent="0.2">
      <c r="A252" s="36" t="s">
        <v>268</v>
      </c>
      <c r="B252" s="55">
        <v>555</v>
      </c>
      <c r="C252" s="55">
        <v>595</v>
      </c>
      <c r="D252" s="55">
        <v>595</v>
      </c>
      <c r="E252" s="55">
        <v>595</v>
      </c>
      <c r="F252" s="42">
        <v>595</v>
      </c>
    </row>
    <row r="253" spans="1:6" ht="12" thickBot="1" x14ac:dyDescent="0.25">
      <c r="A253" s="36" t="s">
        <v>269</v>
      </c>
      <c r="B253" s="62">
        <v>31</v>
      </c>
      <c r="C253" s="62">
        <v>31</v>
      </c>
      <c r="D253" s="62">
        <v>31</v>
      </c>
      <c r="E253" s="62">
        <v>31</v>
      </c>
      <c r="F253" s="51">
        <v>31</v>
      </c>
    </row>
    <row r="254" spans="1:6" x14ac:dyDescent="0.2">
      <c r="A254" s="36" t="s">
        <v>183</v>
      </c>
      <c r="B254" s="55">
        <f>SUM(B249:B253)</f>
        <v>43357</v>
      </c>
      <c r="C254" s="55">
        <f t="shared" ref="C254:F254" si="33">SUM(C249:C253)</f>
        <v>42864</v>
      </c>
      <c r="D254" s="55">
        <f t="shared" si="33"/>
        <v>43321</v>
      </c>
      <c r="E254" s="55">
        <f t="shared" si="33"/>
        <v>45282</v>
      </c>
      <c r="F254" s="63">
        <f t="shared" si="33"/>
        <v>49287</v>
      </c>
    </row>
    <row r="255" spans="1:6" x14ac:dyDescent="0.2">
      <c r="A255" s="36" t="s">
        <v>16</v>
      </c>
      <c r="B255" s="20"/>
      <c r="C255" s="20"/>
      <c r="D255" s="20"/>
      <c r="E255" s="20"/>
      <c r="F255" s="64"/>
    </row>
    <row r="256" spans="1:6" x14ac:dyDescent="0.2">
      <c r="A256" s="36" t="s">
        <v>180</v>
      </c>
      <c r="B256" s="41">
        <v>94266</v>
      </c>
      <c r="C256" s="41">
        <v>53806</v>
      </c>
      <c r="D256" s="41">
        <v>60620</v>
      </c>
      <c r="E256" s="41">
        <v>62978</v>
      </c>
      <c r="F256" s="42">
        <v>87564</v>
      </c>
    </row>
    <row r="257" spans="1:6" x14ac:dyDescent="0.2">
      <c r="A257" s="36" t="s">
        <v>187</v>
      </c>
      <c r="B257" s="41">
        <v>85000</v>
      </c>
      <c r="C257" s="41">
        <v>166960</v>
      </c>
      <c r="D257" s="41">
        <v>176960</v>
      </c>
      <c r="E257" s="41">
        <v>176960</v>
      </c>
      <c r="F257" s="42">
        <v>166960</v>
      </c>
    </row>
    <row r="258" spans="1:6" x14ac:dyDescent="0.2">
      <c r="A258" s="36" t="s">
        <v>181</v>
      </c>
      <c r="B258" s="41">
        <v>2540</v>
      </c>
      <c r="C258" s="41">
        <v>6850</v>
      </c>
      <c r="D258" s="41">
        <v>6850</v>
      </c>
      <c r="E258" s="41">
        <v>7266</v>
      </c>
      <c r="F258" s="42">
        <v>7266</v>
      </c>
    </row>
    <row r="259" spans="1:6" ht="12" thickBot="1" x14ac:dyDescent="0.25">
      <c r="A259" s="36" t="s">
        <v>182</v>
      </c>
      <c r="B259" s="41">
        <v>1041</v>
      </c>
      <c r="C259" s="41">
        <v>1045</v>
      </c>
      <c r="D259" s="41">
        <v>1045</v>
      </c>
      <c r="E259" s="41">
        <v>1045</v>
      </c>
      <c r="F259" s="42">
        <v>1045</v>
      </c>
    </row>
    <row r="260" spans="1:6" x14ac:dyDescent="0.2">
      <c r="A260" s="43" t="s">
        <v>183</v>
      </c>
      <c r="B260" s="44">
        <f>SUM(B256:B259)</f>
        <v>182847</v>
      </c>
      <c r="C260" s="44">
        <f t="shared" ref="C260:F260" si="34">SUM(C256:C259)</f>
        <v>228661</v>
      </c>
      <c r="D260" s="44">
        <f t="shared" si="34"/>
        <v>245475</v>
      </c>
      <c r="E260" s="44">
        <f t="shared" si="34"/>
        <v>248249</v>
      </c>
      <c r="F260" s="45">
        <f t="shared" si="34"/>
        <v>262835</v>
      </c>
    </row>
    <row r="261" spans="1:6" x14ac:dyDescent="0.2">
      <c r="A261" s="36" t="s">
        <v>26</v>
      </c>
      <c r="B261" s="41"/>
      <c r="C261" s="41"/>
      <c r="D261" s="41"/>
      <c r="E261" s="41"/>
      <c r="F261" s="42"/>
    </row>
    <row r="262" spans="1:6" x14ac:dyDescent="0.2">
      <c r="A262" s="36" t="s">
        <v>180</v>
      </c>
      <c r="B262" s="41">
        <v>39575</v>
      </c>
      <c r="C262" s="41">
        <v>42785</v>
      </c>
      <c r="D262" s="41">
        <v>44588</v>
      </c>
      <c r="E262" s="41">
        <v>45199</v>
      </c>
      <c r="F262" s="42">
        <v>45817</v>
      </c>
    </row>
    <row r="263" spans="1:6" x14ac:dyDescent="0.2">
      <c r="A263" s="36" t="s">
        <v>181</v>
      </c>
      <c r="B263" s="41">
        <v>0</v>
      </c>
      <c r="C263" s="41">
        <v>768</v>
      </c>
      <c r="D263" s="41">
        <v>768</v>
      </c>
      <c r="E263" s="41">
        <v>768</v>
      </c>
      <c r="F263" s="42">
        <v>768</v>
      </c>
    </row>
    <row r="264" spans="1:6" ht="12" thickBot="1" x14ac:dyDescent="0.25">
      <c r="A264" s="36" t="s">
        <v>182</v>
      </c>
      <c r="B264" s="41">
        <v>3763</v>
      </c>
      <c r="C264" s="41">
        <v>3325</v>
      </c>
      <c r="D264" s="41">
        <v>3325</v>
      </c>
      <c r="E264" s="41">
        <v>4125</v>
      </c>
      <c r="F264" s="42">
        <v>4125</v>
      </c>
    </row>
    <row r="265" spans="1:6" x14ac:dyDescent="0.2">
      <c r="A265" s="43" t="s">
        <v>183</v>
      </c>
      <c r="B265" s="44">
        <f>SUM(B262:B264)</f>
        <v>43338</v>
      </c>
      <c r="C265" s="44">
        <f t="shared" ref="C265:F265" si="35">SUM(C262:C264)</f>
        <v>46878</v>
      </c>
      <c r="D265" s="44">
        <f t="shared" si="35"/>
        <v>48681</v>
      </c>
      <c r="E265" s="44">
        <f t="shared" si="35"/>
        <v>50092</v>
      </c>
      <c r="F265" s="45">
        <f t="shared" si="35"/>
        <v>50710</v>
      </c>
    </row>
    <row r="266" spans="1:6" x14ac:dyDescent="0.2">
      <c r="A266" s="36" t="s">
        <v>104</v>
      </c>
      <c r="B266" s="41"/>
      <c r="C266" s="41"/>
      <c r="D266" s="41"/>
      <c r="E266" s="41"/>
      <c r="F266" s="42"/>
    </row>
    <row r="267" spans="1:6" x14ac:dyDescent="0.2">
      <c r="A267" s="36" t="s">
        <v>180</v>
      </c>
      <c r="B267" s="41">
        <v>26882</v>
      </c>
      <c r="C267" s="41">
        <v>27351</v>
      </c>
      <c r="D267" s="41">
        <v>27351</v>
      </c>
      <c r="E267" s="41">
        <v>27351</v>
      </c>
      <c r="F267" s="42">
        <v>27351</v>
      </c>
    </row>
    <row r="268" spans="1:6" x14ac:dyDescent="0.2">
      <c r="A268" s="36" t="s">
        <v>181</v>
      </c>
      <c r="B268" s="41">
        <v>243</v>
      </c>
      <c r="C268" s="41">
        <v>219</v>
      </c>
      <c r="D268" s="41">
        <v>219</v>
      </c>
      <c r="E268" s="41">
        <v>219</v>
      </c>
      <c r="F268" s="42">
        <v>219</v>
      </c>
    </row>
    <row r="269" spans="1:6" ht="12" thickBot="1" x14ac:dyDescent="0.25">
      <c r="A269" s="36" t="s">
        <v>270</v>
      </c>
      <c r="B269" s="41">
        <v>502</v>
      </c>
      <c r="C269" s="41">
        <v>503</v>
      </c>
      <c r="D269" s="41">
        <v>503</v>
      </c>
      <c r="E269" s="41">
        <v>503</v>
      </c>
      <c r="F269" s="42">
        <v>503</v>
      </c>
    </row>
    <row r="270" spans="1:6" x14ac:dyDescent="0.2">
      <c r="A270" s="43" t="s">
        <v>183</v>
      </c>
      <c r="B270" s="44">
        <f>SUM(B267:B269)</f>
        <v>27627</v>
      </c>
      <c r="C270" s="44">
        <f t="shared" ref="C270:F270" si="36">SUM(C267:C269)</f>
        <v>28073</v>
      </c>
      <c r="D270" s="44">
        <f t="shared" si="36"/>
        <v>28073</v>
      </c>
      <c r="E270" s="44">
        <f t="shared" si="36"/>
        <v>28073</v>
      </c>
      <c r="F270" s="45">
        <f t="shared" si="36"/>
        <v>28073</v>
      </c>
    </row>
    <row r="271" spans="1:6" x14ac:dyDescent="0.2">
      <c r="A271" s="36" t="s">
        <v>86</v>
      </c>
      <c r="B271" s="41"/>
      <c r="C271" s="41"/>
      <c r="D271" s="41"/>
      <c r="E271" s="41"/>
      <c r="F271" s="42"/>
    </row>
    <row r="272" spans="1:6" x14ac:dyDescent="0.2">
      <c r="A272" s="36" t="s">
        <v>180</v>
      </c>
      <c r="B272" s="41">
        <v>6788</v>
      </c>
      <c r="C272" s="41">
        <v>6771</v>
      </c>
      <c r="D272" s="41">
        <v>6771</v>
      </c>
      <c r="E272" s="41">
        <v>6771</v>
      </c>
      <c r="F272" s="42">
        <v>6771</v>
      </c>
    </row>
    <row r="273" spans="1:6" x14ac:dyDescent="0.2">
      <c r="A273" s="36" t="s">
        <v>181</v>
      </c>
      <c r="B273" s="41">
        <v>2500</v>
      </c>
      <c r="C273" s="41">
        <v>2500</v>
      </c>
      <c r="D273" s="41">
        <v>2500</v>
      </c>
      <c r="E273" s="41">
        <v>2500</v>
      </c>
      <c r="F273" s="42">
        <v>2500</v>
      </c>
    </row>
    <row r="274" spans="1:6" ht="12" thickBot="1" x14ac:dyDescent="0.25">
      <c r="A274" s="36" t="s">
        <v>182</v>
      </c>
      <c r="B274" s="41">
        <v>251</v>
      </c>
      <c r="C274" s="41">
        <v>252</v>
      </c>
      <c r="D274" s="41">
        <v>252</v>
      </c>
      <c r="E274" s="41">
        <v>252</v>
      </c>
      <c r="F274" s="42">
        <v>252</v>
      </c>
    </row>
    <row r="275" spans="1:6" x14ac:dyDescent="0.2">
      <c r="A275" s="43" t="s">
        <v>183</v>
      </c>
      <c r="B275" s="44">
        <f>SUM(B272:B274)</f>
        <v>9539</v>
      </c>
      <c r="C275" s="44">
        <f t="shared" ref="C275:F275" si="37">SUM(C272:C274)</f>
        <v>9523</v>
      </c>
      <c r="D275" s="44">
        <f t="shared" si="37"/>
        <v>9523</v>
      </c>
      <c r="E275" s="44">
        <f t="shared" si="37"/>
        <v>9523</v>
      </c>
      <c r="F275" s="45">
        <f t="shared" si="37"/>
        <v>9523</v>
      </c>
    </row>
    <row r="276" spans="1:6" x14ac:dyDescent="0.2">
      <c r="A276" s="36" t="s">
        <v>155</v>
      </c>
      <c r="B276" s="41"/>
      <c r="C276" s="41"/>
      <c r="D276" s="41"/>
      <c r="E276" s="41"/>
      <c r="F276" s="42"/>
    </row>
    <row r="277" spans="1:6" x14ac:dyDescent="0.2">
      <c r="A277" s="36" t="s">
        <v>180</v>
      </c>
      <c r="B277" s="41">
        <v>3275</v>
      </c>
      <c r="C277" s="41">
        <v>3353</v>
      </c>
      <c r="D277" s="41">
        <v>3118</v>
      </c>
      <c r="E277" s="41">
        <v>3353</v>
      </c>
      <c r="F277" s="42">
        <v>3353</v>
      </c>
    </row>
    <row r="278" spans="1:6" x14ac:dyDescent="0.2">
      <c r="A278" s="36" t="s">
        <v>181</v>
      </c>
      <c r="B278" s="41">
        <v>227</v>
      </c>
      <c r="C278" s="41">
        <v>236</v>
      </c>
      <c r="D278" s="41">
        <v>236</v>
      </c>
      <c r="E278" s="41">
        <v>236</v>
      </c>
      <c r="F278" s="42">
        <v>236</v>
      </c>
    </row>
    <row r="279" spans="1:6" ht="12" thickBot="1" x14ac:dyDescent="0.25">
      <c r="A279" s="36" t="s">
        <v>182</v>
      </c>
      <c r="B279" s="41">
        <v>247</v>
      </c>
      <c r="C279" s="41">
        <v>249</v>
      </c>
      <c r="D279" s="41">
        <v>249</v>
      </c>
      <c r="E279" s="41">
        <v>249</v>
      </c>
      <c r="F279" s="42">
        <v>249</v>
      </c>
    </row>
    <row r="280" spans="1:6" x14ac:dyDescent="0.2">
      <c r="A280" s="43" t="s">
        <v>183</v>
      </c>
      <c r="B280" s="44">
        <f>SUM(B277:B279)</f>
        <v>3749</v>
      </c>
      <c r="C280" s="44">
        <f t="shared" ref="C280:F280" si="38">SUM(C277:C279)</f>
        <v>3838</v>
      </c>
      <c r="D280" s="44">
        <f t="shared" si="38"/>
        <v>3603</v>
      </c>
      <c r="E280" s="44">
        <f t="shared" si="38"/>
        <v>3838</v>
      </c>
      <c r="F280" s="45">
        <f t="shared" si="38"/>
        <v>3838</v>
      </c>
    </row>
    <row r="281" spans="1:6" x14ac:dyDescent="0.2">
      <c r="A281" s="36" t="s">
        <v>156</v>
      </c>
      <c r="B281" s="41"/>
      <c r="C281" s="41"/>
      <c r="D281" s="41"/>
      <c r="E281" s="41"/>
      <c r="F281" s="42"/>
    </row>
    <row r="282" spans="1:6" x14ac:dyDescent="0.2">
      <c r="A282" s="36" t="s">
        <v>180</v>
      </c>
      <c r="B282" s="41">
        <v>480</v>
      </c>
      <c r="C282" s="41">
        <v>488</v>
      </c>
      <c r="D282" s="41">
        <v>488</v>
      </c>
      <c r="E282" s="41">
        <v>488</v>
      </c>
      <c r="F282" s="42">
        <v>488</v>
      </c>
    </row>
    <row r="283" spans="1:6" ht="12" thickBot="1" x14ac:dyDescent="0.25">
      <c r="A283" s="36" t="s">
        <v>271</v>
      </c>
      <c r="B283" s="41">
        <v>179</v>
      </c>
      <c r="C283" s="41">
        <v>180</v>
      </c>
      <c r="D283" s="41">
        <v>180</v>
      </c>
      <c r="E283" s="41">
        <v>180</v>
      </c>
      <c r="F283" s="42">
        <v>180</v>
      </c>
    </row>
    <row r="284" spans="1:6" ht="12" thickBot="1" x14ac:dyDescent="0.25">
      <c r="A284" s="65" t="s">
        <v>183</v>
      </c>
      <c r="B284" s="44">
        <f>SUM(B282:B283)</f>
        <v>659</v>
      </c>
      <c r="C284" s="44">
        <f t="shared" ref="C284:F284" si="39">SUM(C282:C283)</f>
        <v>668</v>
      </c>
      <c r="D284" s="44">
        <f t="shared" si="39"/>
        <v>668</v>
      </c>
      <c r="E284" s="44">
        <f t="shared" si="39"/>
        <v>668</v>
      </c>
      <c r="F284" s="45">
        <f t="shared" si="39"/>
        <v>668</v>
      </c>
    </row>
    <row r="285" spans="1:6" ht="13.2" thickTop="1" thickBot="1" x14ac:dyDescent="0.25">
      <c r="A285" s="59" t="s">
        <v>272</v>
      </c>
      <c r="B285" s="66">
        <f>B237+B247+B254+B260+B265+B270+B275+B280+B284</f>
        <v>3436978</v>
      </c>
      <c r="C285" s="66">
        <f t="shared" ref="C285:F285" si="40">C237+C247+C254+C260+C265+C270+C275+C280+C284</f>
        <v>3457205</v>
      </c>
      <c r="D285" s="66">
        <f t="shared" si="40"/>
        <v>3483617</v>
      </c>
      <c r="E285" s="66">
        <f t="shared" si="40"/>
        <v>3594047</v>
      </c>
      <c r="F285" s="67">
        <f t="shared" si="40"/>
        <v>3664377</v>
      </c>
    </row>
    <row r="286" spans="1:6" ht="12.6" thickTop="1" x14ac:dyDescent="0.2">
      <c r="A286" s="38"/>
      <c r="B286" s="41"/>
      <c r="C286" s="41"/>
      <c r="D286" s="41"/>
      <c r="E286" s="41"/>
      <c r="F286" s="42"/>
    </row>
    <row r="287" spans="1:6" x14ac:dyDescent="0.2">
      <c r="A287" s="36" t="s">
        <v>5</v>
      </c>
      <c r="B287" s="41"/>
      <c r="C287" s="41"/>
      <c r="D287" s="41"/>
      <c r="E287" s="41"/>
      <c r="F287" s="42"/>
    </row>
    <row r="288" spans="1:6" x14ac:dyDescent="0.2">
      <c r="A288" s="36" t="s">
        <v>180</v>
      </c>
      <c r="B288" s="41">
        <v>1866948</v>
      </c>
      <c r="C288" s="41">
        <v>1955111</v>
      </c>
      <c r="D288" s="41">
        <v>1959401</v>
      </c>
      <c r="E288" s="41">
        <v>2134280</v>
      </c>
      <c r="F288" s="42">
        <v>2140065</v>
      </c>
    </row>
    <row r="289" spans="1:6" x14ac:dyDescent="0.2">
      <c r="A289" s="36" t="s">
        <v>181</v>
      </c>
      <c r="B289" s="41">
        <v>182129</v>
      </c>
      <c r="C289" s="41">
        <v>165962</v>
      </c>
      <c r="D289" s="41">
        <v>163162</v>
      </c>
      <c r="E289" s="41">
        <v>107813</v>
      </c>
      <c r="F289" s="42">
        <v>107813</v>
      </c>
    </row>
    <row r="290" spans="1:6" ht="12" thickBot="1" x14ac:dyDescent="0.25">
      <c r="A290" s="36" t="s">
        <v>182</v>
      </c>
      <c r="B290" s="52">
        <v>492</v>
      </c>
      <c r="C290" s="52">
        <v>493</v>
      </c>
      <c r="D290" s="52">
        <v>493</v>
      </c>
      <c r="E290" s="52">
        <v>493</v>
      </c>
      <c r="F290" s="51">
        <v>493</v>
      </c>
    </row>
    <row r="291" spans="1:6" x14ac:dyDescent="0.2">
      <c r="A291" s="36" t="s">
        <v>183</v>
      </c>
      <c r="B291" s="41">
        <f>SUM(B288:B290)</f>
        <v>2049569</v>
      </c>
      <c r="C291" s="41">
        <f t="shared" ref="C291:F291" si="41">SUM(C288:C290)</f>
        <v>2121566</v>
      </c>
      <c r="D291" s="41">
        <f t="shared" si="41"/>
        <v>2123056</v>
      </c>
      <c r="E291" s="41">
        <f t="shared" si="41"/>
        <v>2242586</v>
      </c>
      <c r="F291" s="42">
        <f t="shared" si="41"/>
        <v>2248371</v>
      </c>
    </row>
    <row r="292" spans="1:6" x14ac:dyDescent="0.2">
      <c r="A292" s="36" t="s">
        <v>15</v>
      </c>
      <c r="B292" s="41"/>
      <c r="C292" s="41"/>
      <c r="D292" s="41"/>
      <c r="E292" s="41"/>
      <c r="F292" s="42"/>
    </row>
    <row r="293" spans="1:6" x14ac:dyDescent="0.2">
      <c r="A293" s="36" t="s">
        <v>180</v>
      </c>
      <c r="B293" s="41">
        <v>277052</v>
      </c>
      <c r="C293" s="41">
        <v>187633</v>
      </c>
      <c r="D293" s="41">
        <v>186275</v>
      </c>
      <c r="E293" s="41">
        <v>159542</v>
      </c>
      <c r="F293" s="42">
        <v>163758</v>
      </c>
    </row>
    <row r="294" spans="1:6" x14ac:dyDescent="0.2">
      <c r="A294" s="36" t="s">
        <v>187</v>
      </c>
      <c r="B294" s="41">
        <v>64540</v>
      </c>
      <c r="C294" s="41">
        <v>84555</v>
      </c>
      <c r="D294" s="41">
        <v>92086</v>
      </c>
      <c r="E294" s="41">
        <v>88043</v>
      </c>
      <c r="F294" s="42">
        <v>84555</v>
      </c>
    </row>
    <row r="295" spans="1:6" x14ac:dyDescent="0.2">
      <c r="A295" s="36" t="s">
        <v>273</v>
      </c>
      <c r="B295" s="41">
        <v>8497</v>
      </c>
      <c r="C295" s="41">
        <v>8458</v>
      </c>
      <c r="D295" s="41">
        <v>8458</v>
      </c>
      <c r="E295" s="41">
        <v>8600</v>
      </c>
      <c r="F295" s="42">
        <v>9044</v>
      </c>
    </row>
    <row r="296" spans="1:6" x14ac:dyDescent="0.2">
      <c r="A296" s="36" t="s">
        <v>274</v>
      </c>
      <c r="B296" s="41">
        <v>18000</v>
      </c>
      <c r="C296" s="41">
        <v>13000</v>
      </c>
      <c r="D296" s="41">
        <v>13000</v>
      </c>
      <c r="E296" s="41">
        <v>13000</v>
      </c>
      <c r="F296" s="42">
        <v>13000</v>
      </c>
    </row>
    <row r="297" spans="1:6" x14ac:dyDescent="0.2">
      <c r="A297" s="36" t="s">
        <v>275</v>
      </c>
      <c r="B297" s="41">
        <v>28736</v>
      </c>
      <c r="C297" s="41">
        <v>27931</v>
      </c>
      <c r="D297" s="41">
        <v>27931</v>
      </c>
      <c r="E297" s="41">
        <v>28046</v>
      </c>
      <c r="F297" s="42">
        <v>28046</v>
      </c>
    </row>
    <row r="298" spans="1:6" x14ac:dyDescent="0.2">
      <c r="A298" s="36" t="s">
        <v>276</v>
      </c>
      <c r="B298" s="41">
        <v>12760</v>
      </c>
      <c r="C298" s="41">
        <v>9504</v>
      </c>
      <c r="D298" s="41">
        <v>9504</v>
      </c>
      <c r="E298" s="41">
        <v>9876</v>
      </c>
      <c r="F298" s="42">
        <v>10318</v>
      </c>
    </row>
    <row r="299" spans="1:6" x14ac:dyDescent="0.2">
      <c r="A299" s="36" t="s">
        <v>277</v>
      </c>
      <c r="B299" s="41">
        <v>37306</v>
      </c>
      <c r="C299" s="41">
        <v>36544</v>
      </c>
      <c r="D299" s="41">
        <v>36544</v>
      </c>
      <c r="E299" s="41">
        <v>36544</v>
      </c>
      <c r="F299" s="42">
        <v>37838</v>
      </c>
    </row>
    <row r="300" spans="1:6" x14ac:dyDescent="0.2">
      <c r="A300" s="36" t="s">
        <v>181</v>
      </c>
      <c r="B300" s="41">
        <v>30490</v>
      </c>
      <c r="C300" s="41">
        <v>22981</v>
      </c>
      <c r="D300" s="41">
        <v>42056</v>
      </c>
      <c r="E300" s="41">
        <v>21095</v>
      </c>
      <c r="F300" s="42">
        <v>22981</v>
      </c>
    </row>
    <row r="301" spans="1:6" x14ac:dyDescent="0.2">
      <c r="A301" s="36" t="s">
        <v>273</v>
      </c>
      <c r="B301" s="41">
        <v>1718</v>
      </c>
      <c r="C301" s="41">
        <v>518</v>
      </c>
      <c r="D301" s="41">
        <v>2618</v>
      </c>
      <c r="E301" s="41">
        <v>2618</v>
      </c>
      <c r="F301" s="42">
        <v>2618</v>
      </c>
    </row>
    <row r="302" spans="1:6" x14ac:dyDescent="0.2">
      <c r="A302" s="36" t="s">
        <v>257</v>
      </c>
      <c r="B302" s="41">
        <v>38014</v>
      </c>
      <c r="C302" s="41">
        <v>33924</v>
      </c>
      <c r="D302" s="41">
        <v>34964</v>
      </c>
      <c r="E302" s="41">
        <v>40888</v>
      </c>
      <c r="F302" s="42">
        <v>43039</v>
      </c>
    </row>
    <row r="303" spans="1:6" ht="12" thickBot="1" x14ac:dyDescent="0.25">
      <c r="A303" s="36" t="s">
        <v>182</v>
      </c>
      <c r="B303" s="52">
        <v>634</v>
      </c>
      <c r="C303" s="52">
        <v>636</v>
      </c>
      <c r="D303" s="52">
        <v>636</v>
      </c>
      <c r="E303" s="52">
        <v>636</v>
      </c>
      <c r="F303" s="51">
        <v>636</v>
      </c>
    </row>
    <row r="304" spans="1:6" x14ac:dyDescent="0.2">
      <c r="A304" s="36" t="s">
        <v>183</v>
      </c>
      <c r="B304" s="41">
        <f>SUM(B293:B303)</f>
        <v>517747</v>
      </c>
      <c r="C304" s="41">
        <f>SUM(C293:C303)</f>
        <v>425684</v>
      </c>
      <c r="D304" s="41">
        <f>SUM(D293:D303)</f>
        <v>454072</v>
      </c>
      <c r="E304" s="41">
        <f>SUM(E293:E303)</f>
        <v>408888</v>
      </c>
      <c r="F304" s="42">
        <f>SUM(F293:F303)</f>
        <v>415833</v>
      </c>
    </row>
    <row r="305" spans="1:6" x14ac:dyDescent="0.2">
      <c r="A305" s="36" t="s">
        <v>278</v>
      </c>
      <c r="B305" s="41"/>
      <c r="C305" s="41"/>
      <c r="D305" s="41"/>
      <c r="E305" s="41"/>
      <c r="F305" s="42"/>
    </row>
    <row r="306" spans="1:6" x14ac:dyDescent="0.2">
      <c r="A306" s="36" t="s">
        <v>180</v>
      </c>
      <c r="B306" s="41">
        <v>112453</v>
      </c>
      <c r="C306" s="41">
        <v>102204</v>
      </c>
      <c r="D306" s="41">
        <v>102204</v>
      </c>
      <c r="E306" s="41">
        <v>119651</v>
      </c>
      <c r="F306" s="42">
        <v>115011</v>
      </c>
    </row>
    <row r="307" spans="1:6" ht="12" thickBot="1" x14ac:dyDescent="0.25">
      <c r="A307" s="36" t="s">
        <v>181</v>
      </c>
      <c r="B307" s="52">
        <v>25753</v>
      </c>
      <c r="C307" s="52">
        <v>28906</v>
      </c>
      <c r="D307" s="52">
        <v>29843</v>
      </c>
      <c r="E307" s="52">
        <v>29843</v>
      </c>
      <c r="F307" s="51">
        <v>29843</v>
      </c>
    </row>
    <row r="308" spans="1:6" ht="12" thickBot="1" x14ac:dyDescent="0.25">
      <c r="A308" s="68" t="s">
        <v>183</v>
      </c>
      <c r="B308" s="69">
        <f>SUM(B306:B307)</f>
        <v>138206</v>
      </c>
      <c r="C308" s="69">
        <f t="shared" ref="C308:F308" si="42">SUM(C306:C307)</f>
        <v>131110</v>
      </c>
      <c r="D308" s="69">
        <f t="shared" si="42"/>
        <v>132047</v>
      </c>
      <c r="E308" s="69">
        <f t="shared" si="42"/>
        <v>149494</v>
      </c>
      <c r="F308" s="70">
        <f t="shared" si="42"/>
        <v>144854</v>
      </c>
    </row>
    <row r="309" spans="1:6" ht="13.2" thickTop="1" thickBot="1" x14ac:dyDescent="0.25">
      <c r="A309" s="59" t="s">
        <v>279</v>
      </c>
      <c r="B309" s="71">
        <f>B291+B304+B308</f>
        <v>2705522</v>
      </c>
      <c r="C309" s="71">
        <f>C291+C304+C308</f>
        <v>2678360</v>
      </c>
      <c r="D309" s="71">
        <f>D291+D304+D308</f>
        <v>2709175</v>
      </c>
      <c r="E309" s="71">
        <f>E291+E304+E308</f>
        <v>2800968</v>
      </c>
      <c r="F309" s="72">
        <f>F291+F304+F308</f>
        <v>2809058</v>
      </c>
    </row>
    <row r="310" spans="1:6" ht="12.6" thickTop="1" x14ac:dyDescent="0.2">
      <c r="A310" s="38"/>
      <c r="B310" s="41"/>
      <c r="C310" s="41"/>
      <c r="D310" s="41"/>
      <c r="E310" s="41"/>
      <c r="F310" s="42"/>
    </row>
    <row r="311" spans="1:6" x14ac:dyDescent="0.2">
      <c r="A311" s="36" t="s">
        <v>14</v>
      </c>
      <c r="B311" s="41"/>
      <c r="C311" s="41"/>
      <c r="D311" s="41"/>
      <c r="E311" s="41"/>
      <c r="F311" s="42"/>
    </row>
    <row r="312" spans="1:6" x14ac:dyDescent="0.2">
      <c r="A312" s="36" t="s">
        <v>180</v>
      </c>
      <c r="B312" s="41">
        <v>107123</v>
      </c>
      <c r="C312" s="41">
        <v>87505</v>
      </c>
      <c r="D312" s="41">
        <v>90573</v>
      </c>
      <c r="E312" s="41">
        <v>86557</v>
      </c>
      <c r="F312" s="42">
        <v>84557</v>
      </c>
    </row>
    <row r="313" spans="1:6" x14ac:dyDescent="0.2">
      <c r="A313" s="36" t="s">
        <v>280</v>
      </c>
      <c r="B313" s="41">
        <v>100</v>
      </c>
      <c r="C313" s="41">
        <v>100</v>
      </c>
      <c r="D313" s="41">
        <v>100</v>
      </c>
      <c r="E313" s="41">
        <v>100</v>
      </c>
      <c r="F313" s="42">
        <v>100</v>
      </c>
    </row>
    <row r="314" spans="1:6" x14ac:dyDescent="0.2">
      <c r="A314" s="36" t="s">
        <v>181</v>
      </c>
      <c r="B314" s="41">
        <v>32763</v>
      </c>
      <c r="C314" s="41">
        <v>426020</v>
      </c>
      <c r="D314" s="41">
        <v>429154</v>
      </c>
      <c r="E314" s="41">
        <v>425904</v>
      </c>
      <c r="F314" s="42">
        <v>425904</v>
      </c>
    </row>
    <row r="315" spans="1:6" ht="12" thickBot="1" x14ac:dyDescent="0.25">
      <c r="A315" s="36" t="s">
        <v>182</v>
      </c>
      <c r="B315" s="41">
        <v>894</v>
      </c>
      <c r="C315" s="41">
        <v>896</v>
      </c>
      <c r="D315" s="41">
        <v>896</v>
      </c>
      <c r="E315" s="41">
        <v>896</v>
      </c>
      <c r="F315" s="42">
        <v>896</v>
      </c>
    </row>
    <row r="316" spans="1:6" x14ac:dyDescent="0.2">
      <c r="A316" s="43" t="s">
        <v>183</v>
      </c>
      <c r="B316" s="44">
        <f>SUM(B312:B315)</f>
        <v>140880</v>
      </c>
      <c r="C316" s="44">
        <f t="shared" ref="C316:F316" si="43">SUM(C312:C315)</f>
        <v>514521</v>
      </c>
      <c r="D316" s="44">
        <f t="shared" si="43"/>
        <v>520723</v>
      </c>
      <c r="E316" s="44">
        <f t="shared" si="43"/>
        <v>513457</v>
      </c>
      <c r="F316" s="45">
        <f t="shared" si="43"/>
        <v>511457</v>
      </c>
    </row>
    <row r="317" spans="1:6" x14ac:dyDescent="0.2">
      <c r="A317" s="36" t="s">
        <v>10</v>
      </c>
      <c r="B317" s="41"/>
      <c r="C317" s="41"/>
      <c r="D317" s="41"/>
      <c r="E317" s="41"/>
      <c r="F317" s="42"/>
    </row>
    <row r="318" spans="1:6" x14ac:dyDescent="0.2">
      <c r="A318" s="36" t="s">
        <v>180</v>
      </c>
      <c r="B318" s="41">
        <v>368402</v>
      </c>
      <c r="C318" s="41">
        <v>404042</v>
      </c>
      <c r="D318" s="41">
        <v>404042</v>
      </c>
      <c r="E318" s="41">
        <v>414846</v>
      </c>
      <c r="F318" s="42">
        <v>404042</v>
      </c>
    </row>
    <row r="319" spans="1:6" x14ac:dyDescent="0.2">
      <c r="A319" s="36" t="s">
        <v>181</v>
      </c>
      <c r="B319" s="41">
        <v>72400</v>
      </c>
      <c r="C319" s="41">
        <v>107923</v>
      </c>
      <c r="D319" s="41">
        <v>138923</v>
      </c>
      <c r="E319" s="41">
        <v>138987</v>
      </c>
      <c r="F319" s="42">
        <v>138987</v>
      </c>
    </row>
    <row r="320" spans="1:6" x14ac:dyDescent="0.2">
      <c r="A320" s="36" t="s">
        <v>281</v>
      </c>
      <c r="B320" s="41">
        <v>699729</v>
      </c>
      <c r="C320" s="41">
        <v>806660</v>
      </c>
      <c r="D320" s="41">
        <v>806660</v>
      </c>
      <c r="E320" s="41">
        <v>835973</v>
      </c>
      <c r="F320" s="42">
        <v>839779</v>
      </c>
    </row>
    <row r="321" spans="1:6" x14ac:dyDescent="0.2">
      <c r="A321" s="36" t="s">
        <v>182</v>
      </c>
      <c r="B321" s="41">
        <v>425</v>
      </c>
      <c r="C321" s="41">
        <v>426</v>
      </c>
      <c r="D321" s="41">
        <v>426</v>
      </c>
      <c r="E321" s="41">
        <v>426</v>
      </c>
      <c r="F321" s="42">
        <v>426</v>
      </c>
    </row>
    <row r="322" spans="1:6" ht="12" thickBot="1" x14ac:dyDescent="0.25">
      <c r="A322" s="36" t="s">
        <v>281</v>
      </c>
      <c r="B322" s="41">
        <v>357757</v>
      </c>
      <c r="C322" s="41">
        <v>291028</v>
      </c>
      <c r="D322" s="73">
        <v>291028</v>
      </c>
      <c r="E322" s="41">
        <v>291028</v>
      </c>
      <c r="F322" s="74">
        <v>291028</v>
      </c>
    </row>
    <row r="323" spans="1:6" x14ac:dyDescent="0.2">
      <c r="A323" s="43" t="s">
        <v>183</v>
      </c>
      <c r="B323" s="44">
        <f>SUM(B318:B322)</f>
        <v>1498713</v>
      </c>
      <c r="C323" s="44">
        <f t="shared" ref="C323:F323" si="44">SUM(C318:C322)</f>
        <v>1610079</v>
      </c>
      <c r="D323" s="44">
        <f t="shared" si="44"/>
        <v>1641079</v>
      </c>
      <c r="E323" s="44">
        <f t="shared" si="44"/>
        <v>1681260</v>
      </c>
      <c r="F323" s="45">
        <f t="shared" si="44"/>
        <v>1674262</v>
      </c>
    </row>
    <row r="324" spans="1:6" x14ac:dyDescent="0.2">
      <c r="A324" s="36" t="s">
        <v>282</v>
      </c>
      <c r="B324" s="41"/>
      <c r="C324" s="41"/>
      <c r="D324" s="41"/>
      <c r="E324" s="41"/>
      <c r="F324" s="42"/>
    </row>
    <row r="325" spans="1:6" x14ac:dyDescent="0.2">
      <c r="A325" s="36" t="s">
        <v>181</v>
      </c>
      <c r="B325" s="41">
        <v>457234</v>
      </c>
      <c r="C325" s="41">
        <v>591261</v>
      </c>
      <c r="D325" s="73">
        <v>563788</v>
      </c>
      <c r="E325" s="41">
        <v>690744</v>
      </c>
      <c r="F325" s="74">
        <v>589674</v>
      </c>
    </row>
    <row r="326" spans="1:6" x14ac:dyDescent="0.2">
      <c r="A326" s="50" t="s">
        <v>283</v>
      </c>
      <c r="B326" s="41">
        <v>150862</v>
      </c>
      <c r="C326" s="41">
        <v>66637</v>
      </c>
      <c r="D326" s="41">
        <v>0</v>
      </c>
      <c r="E326" s="41">
        <v>15000</v>
      </c>
      <c r="F326" s="42">
        <v>0</v>
      </c>
    </row>
    <row r="327" spans="1:6" ht="12" thickBot="1" x14ac:dyDescent="0.25">
      <c r="A327" s="36" t="s">
        <v>182</v>
      </c>
      <c r="B327" s="41">
        <v>359</v>
      </c>
      <c r="C327" s="41">
        <v>360</v>
      </c>
      <c r="D327" s="41">
        <v>360</v>
      </c>
      <c r="E327" s="41">
        <v>360</v>
      </c>
      <c r="F327" s="42">
        <v>360</v>
      </c>
    </row>
    <row r="328" spans="1:6" ht="12" thickBot="1" x14ac:dyDescent="0.25">
      <c r="A328" s="43" t="s">
        <v>183</v>
      </c>
      <c r="B328" s="44">
        <f>SUM(B325:B327)</f>
        <v>608455</v>
      </c>
      <c r="C328" s="44">
        <f t="shared" ref="C328:F328" si="45">SUM(C325:C327)</f>
        <v>658258</v>
      </c>
      <c r="D328" s="44">
        <f t="shared" si="45"/>
        <v>564148</v>
      </c>
      <c r="E328" s="44">
        <f t="shared" si="45"/>
        <v>706104</v>
      </c>
      <c r="F328" s="45">
        <f t="shared" si="45"/>
        <v>590034</v>
      </c>
    </row>
    <row r="329" spans="1:6" ht="13.2" thickTop="1" thickBot="1" x14ac:dyDescent="0.25">
      <c r="A329" s="46" t="s">
        <v>284</v>
      </c>
      <c r="B329" s="47">
        <f>B316+B323+B328</f>
        <v>2248048</v>
      </c>
      <c r="C329" s="47">
        <f t="shared" ref="C329:F329" si="46">C316+C323+C328</f>
        <v>2782858</v>
      </c>
      <c r="D329" s="47">
        <f t="shared" si="46"/>
        <v>2725950</v>
      </c>
      <c r="E329" s="47">
        <f t="shared" si="46"/>
        <v>2900821</v>
      </c>
      <c r="F329" s="48">
        <f t="shared" si="46"/>
        <v>2775753</v>
      </c>
    </row>
    <row r="330" spans="1:6" ht="12.6" thickTop="1" x14ac:dyDescent="0.2">
      <c r="A330" s="38"/>
      <c r="B330" s="41"/>
      <c r="C330" s="41"/>
      <c r="D330" s="41"/>
      <c r="E330" s="41"/>
      <c r="F330" s="42"/>
    </row>
    <row r="331" spans="1:6" x14ac:dyDescent="0.2">
      <c r="A331" s="36" t="s">
        <v>20</v>
      </c>
      <c r="B331" s="41"/>
      <c r="C331" s="41"/>
      <c r="D331" s="41"/>
      <c r="E331" s="41"/>
      <c r="F331" s="42"/>
    </row>
    <row r="332" spans="1:6" x14ac:dyDescent="0.2">
      <c r="A332" s="36" t="s">
        <v>180</v>
      </c>
      <c r="B332" s="41">
        <v>104076</v>
      </c>
      <c r="C332" s="41">
        <v>117781</v>
      </c>
      <c r="D332" s="41">
        <v>110673</v>
      </c>
      <c r="E332" s="41">
        <v>105212</v>
      </c>
      <c r="F332" s="42">
        <v>99990</v>
      </c>
    </row>
    <row r="333" spans="1:6" x14ac:dyDescent="0.2">
      <c r="A333" s="36" t="s">
        <v>181</v>
      </c>
      <c r="B333" s="41">
        <v>7855</v>
      </c>
      <c r="C333" s="41">
        <v>11791</v>
      </c>
      <c r="D333" s="41">
        <v>11791</v>
      </c>
      <c r="E333" s="41">
        <v>11443</v>
      </c>
      <c r="F333" s="42">
        <v>11443</v>
      </c>
    </row>
    <row r="334" spans="1:6" ht="12" thickBot="1" x14ac:dyDescent="0.25">
      <c r="A334" s="36" t="s">
        <v>182</v>
      </c>
      <c r="B334" s="41">
        <v>402</v>
      </c>
      <c r="C334" s="41">
        <v>402</v>
      </c>
      <c r="D334" s="41">
        <v>402</v>
      </c>
      <c r="E334" s="41">
        <v>402</v>
      </c>
      <c r="F334" s="42">
        <v>402</v>
      </c>
    </row>
    <row r="335" spans="1:6" x14ac:dyDescent="0.2">
      <c r="A335" s="43" t="s">
        <v>183</v>
      </c>
      <c r="B335" s="44">
        <f>SUM(B332:B334)</f>
        <v>112333</v>
      </c>
      <c r="C335" s="44">
        <f t="shared" ref="C335:F335" si="47">SUM(C332:C334)</f>
        <v>129974</v>
      </c>
      <c r="D335" s="44">
        <f t="shared" si="47"/>
        <v>122866</v>
      </c>
      <c r="E335" s="44">
        <f t="shared" si="47"/>
        <v>117057</v>
      </c>
      <c r="F335" s="45">
        <f t="shared" si="47"/>
        <v>111835</v>
      </c>
    </row>
    <row r="336" spans="1:6" x14ac:dyDescent="0.2">
      <c r="A336" s="36" t="s">
        <v>17</v>
      </c>
      <c r="B336" s="41"/>
      <c r="C336" s="41"/>
      <c r="D336" s="41"/>
      <c r="E336" s="41"/>
      <c r="F336" s="42"/>
    </row>
    <row r="337" spans="1:6" x14ac:dyDescent="0.2">
      <c r="A337" s="36" t="s">
        <v>180</v>
      </c>
      <c r="B337" s="41">
        <v>271765</v>
      </c>
      <c r="C337" s="41">
        <v>285196</v>
      </c>
      <c r="D337" s="41">
        <v>280691</v>
      </c>
      <c r="E337" s="41">
        <v>274629</v>
      </c>
      <c r="F337" s="42">
        <v>290529</v>
      </c>
    </row>
    <row r="338" spans="1:6" x14ac:dyDescent="0.2">
      <c r="A338" s="36" t="s">
        <v>181</v>
      </c>
      <c r="B338" s="41">
        <v>31157</v>
      </c>
      <c r="C338" s="41">
        <v>53212</v>
      </c>
      <c r="D338" s="41">
        <v>49245</v>
      </c>
      <c r="E338" s="41">
        <v>45836</v>
      </c>
      <c r="F338" s="42">
        <v>45836</v>
      </c>
    </row>
    <row r="339" spans="1:6" ht="12" thickBot="1" x14ac:dyDescent="0.25">
      <c r="A339" s="36" t="s">
        <v>182</v>
      </c>
      <c r="B339" s="41">
        <v>625</v>
      </c>
      <c r="C339" s="41">
        <v>593</v>
      </c>
      <c r="D339" s="41">
        <v>593</v>
      </c>
      <c r="E339" s="41">
        <v>593</v>
      </c>
      <c r="F339" s="42">
        <v>593</v>
      </c>
    </row>
    <row r="340" spans="1:6" ht="12" thickBot="1" x14ac:dyDescent="0.25">
      <c r="A340" s="68" t="s">
        <v>183</v>
      </c>
      <c r="B340" s="44">
        <f>SUM(B337:B339)</f>
        <v>303547</v>
      </c>
      <c r="C340" s="44">
        <f t="shared" ref="C340:F340" si="48">SUM(C337:C339)</f>
        <v>339001</v>
      </c>
      <c r="D340" s="44">
        <f t="shared" si="48"/>
        <v>330529</v>
      </c>
      <c r="E340" s="44">
        <f t="shared" si="48"/>
        <v>321058</v>
      </c>
      <c r="F340" s="45">
        <f t="shared" si="48"/>
        <v>336958</v>
      </c>
    </row>
    <row r="341" spans="1:6" ht="13.2" thickTop="1" thickBot="1" x14ac:dyDescent="0.25">
      <c r="A341" s="59" t="s">
        <v>285</v>
      </c>
      <c r="B341" s="47">
        <f>B335+B340</f>
        <v>415880</v>
      </c>
      <c r="C341" s="47">
        <f t="shared" ref="C341:F341" si="49">C335+C340</f>
        <v>468975</v>
      </c>
      <c r="D341" s="47">
        <f t="shared" si="49"/>
        <v>453395</v>
      </c>
      <c r="E341" s="47">
        <f t="shared" si="49"/>
        <v>438115</v>
      </c>
      <c r="F341" s="48">
        <f t="shared" si="49"/>
        <v>448793</v>
      </c>
    </row>
    <row r="342" spans="1:6" ht="12.6" thickTop="1" x14ac:dyDescent="0.2">
      <c r="A342" s="38"/>
      <c r="B342" s="41"/>
      <c r="C342" s="41"/>
      <c r="D342" s="41"/>
      <c r="E342" s="41"/>
      <c r="F342" s="42"/>
    </row>
    <row r="343" spans="1:6" x14ac:dyDescent="0.2">
      <c r="A343" s="36" t="s">
        <v>22</v>
      </c>
      <c r="B343" s="41"/>
      <c r="C343" s="41"/>
      <c r="D343" s="41"/>
      <c r="E343" s="41"/>
      <c r="F343" s="42"/>
    </row>
    <row r="344" spans="1:6" x14ac:dyDescent="0.2">
      <c r="A344" s="36" t="s">
        <v>180</v>
      </c>
      <c r="B344" s="41">
        <v>114559</v>
      </c>
      <c r="C344" s="41">
        <v>105455</v>
      </c>
      <c r="D344" s="41">
        <v>107046</v>
      </c>
      <c r="E344" s="41">
        <v>108724</v>
      </c>
      <c r="F344" s="42">
        <v>105455</v>
      </c>
    </row>
    <row r="345" spans="1:6" x14ac:dyDescent="0.2">
      <c r="A345" s="36" t="s">
        <v>181</v>
      </c>
      <c r="B345" s="41">
        <v>7852</v>
      </c>
      <c r="C345" s="41">
        <v>2373</v>
      </c>
      <c r="D345" s="41">
        <v>2373</v>
      </c>
      <c r="E345" s="41">
        <v>2373</v>
      </c>
      <c r="F345" s="42">
        <v>2373</v>
      </c>
    </row>
    <row r="346" spans="1:6" ht="12" thickBot="1" x14ac:dyDescent="0.25">
      <c r="A346" s="36" t="s">
        <v>182</v>
      </c>
      <c r="B346" s="41">
        <v>401</v>
      </c>
      <c r="C346" s="41">
        <v>404</v>
      </c>
      <c r="D346" s="41">
        <v>404</v>
      </c>
      <c r="E346" s="41">
        <v>404</v>
      </c>
      <c r="F346" s="42">
        <v>404</v>
      </c>
    </row>
    <row r="347" spans="1:6" x14ac:dyDescent="0.2">
      <c r="A347" s="36" t="s">
        <v>183</v>
      </c>
      <c r="B347" s="44">
        <f>SUM(B344:B346)</f>
        <v>122812</v>
      </c>
      <c r="C347" s="44">
        <f t="shared" ref="C347:F347" si="50">SUM(C344:C346)</f>
        <v>108232</v>
      </c>
      <c r="D347" s="44">
        <f t="shared" si="50"/>
        <v>109823</v>
      </c>
      <c r="E347" s="44">
        <f t="shared" si="50"/>
        <v>111501</v>
      </c>
      <c r="F347" s="45">
        <f t="shared" si="50"/>
        <v>108232</v>
      </c>
    </row>
    <row r="348" spans="1:6" x14ac:dyDescent="0.2">
      <c r="A348" s="36" t="s">
        <v>286</v>
      </c>
      <c r="B348" s="41"/>
      <c r="C348" s="41"/>
      <c r="D348" s="41"/>
      <c r="E348" s="41"/>
      <c r="F348" s="42"/>
    </row>
    <row r="349" spans="1:6" x14ac:dyDescent="0.2">
      <c r="A349" s="36" t="s">
        <v>180</v>
      </c>
      <c r="B349" s="41">
        <v>5850</v>
      </c>
      <c r="C349" s="41">
        <v>25259</v>
      </c>
      <c r="D349" s="41">
        <v>25259</v>
      </c>
      <c r="E349" s="41">
        <v>25259</v>
      </c>
      <c r="F349" s="42">
        <v>25259</v>
      </c>
    </row>
    <row r="350" spans="1:6" x14ac:dyDescent="0.2">
      <c r="A350" s="36" t="s">
        <v>181</v>
      </c>
      <c r="B350" s="41">
        <v>5400</v>
      </c>
      <c r="C350" s="41">
        <v>5400</v>
      </c>
      <c r="D350" s="41">
        <v>5400</v>
      </c>
      <c r="E350" s="41">
        <v>5400</v>
      </c>
      <c r="F350" s="42">
        <v>5400</v>
      </c>
    </row>
    <row r="351" spans="1:6" ht="12" thickBot="1" x14ac:dyDescent="0.25">
      <c r="A351" s="36" t="s">
        <v>287</v>
      </c>
      <c r="B351" s="41">
        <v>84744</v>
      </c>
      <c r="C351" s="41">
        <v>83897</v>
      </c>
      <c r="D351" s="41">
        <v>83897</v>
      </c>
      <c r="E351" s="41">
        <v>83897</v>
      </c>
      <c r="F351" s="42">
        <v>85122</v>
      </c>
    </row>
    <row r="352" spans="1:6" x14ac:dyDescent="0.2">
      <c r="A352" s="36" t="s">
        <v>183</v>
      </c>
      <c r="B352" s="44">
        <f>SUM(B349:B351)</f>
        <v>95994</v>
      </c>
      <c r="C352" s="44">
        <f t="shared" ref="C352:F352" si="51">SUM(C349:C351)</f>
        <v>114556</v>
      </c>
      <c r="D352" s="44">
        <f t="shared" si="51"/>
        <v>114556</v>
      </c>
      <c r="E352" s="44">
        <f t="shared" si="51"/>
        <v>114556</v>
      </c>
      <c r="F352" s="45">
        <f t="shared" si="51"/>
        <v>115781</v>
      </c>
    </row>
    <row r="353" spans="1:6" x14ac:dyDescent="0.2">
      <c r="A353" s="36" t="s">
        <v>288</v>
      </c>
      <c r="B353" s="41"/>
      <c r="C353" s="41"/>
      <c r="D353" s="41"/>
      <c r="E353" s="41"/>
      <c r="F353" s="42"/>
    </row>
    <row r="354" spans="1:6" x14ac:dyDescent="0.2">
      <c r="A354" s="36" t="s">
        <v>180</v>
      </c>
      <c r="B354" s="41">
        <v>32186</v>
      </c>
      <c r="C354" s="41">
        <v>39475</v>
      </c>
      <c r="D354" s="41">
        <v>39980</v>
      </c>
      <c r="E354" s="41">
        <v>40220</v>
      </c>
      <c r="F354" s="42">
        <v>40220</v>
      </c>
    </row>
    <row r="355" spans="1:6" x14ac:dyDescent="0.2">
      <c r="A355" s="36" t="s">
        <v>181</v>
      </c>
      <c r="B355" s="41">
        <v>2888</v>
      </c>
      <c r="C355" s="41">
        <v>8420</v>
      </c>
      <c r="D355" s="41">
        <v>5528</v>
      </c>
      <c r="E355" s="41">
        <v>4028</v>
      </c>
      <c r="F355" s="42">
        <v>4028</v>
      </c>
    </row>
    <row r="356" spans="1:6" x14ac:dyDescent="0.2">
      <c r="A356" s="36" t="s">
        <v>182</v>
      </c>
      <c r="B356" s="41">
        <v>337</v>
      </c>
      <c r="C356" s="41">
        <v>338</v>
      </c>
      <c r="D356" s="41">
        <v>338</v>
      </c>
      <c r="E356" s="41">
        <v>338</v>
      </c>
      <c r="F356" s="42">
        <v>338</v>
      </c>
    </row>
    <row r="357" spans="1:6" ht="12" thickBot="1" x14ac:dyDescent="0.25">
      <c r="A357" s="36" t="s">
        <v>289</v>
      </c>
      <c r="B357" s="41">
        <v>575</v>
      </c>
      <c r="C357" s="41">
        <v>0</v>
      </c>
      <c r="D357" s="41">
        <v>0</v>
      </c>
      <c r="E357" s="41">
        <v>0</v>
      </c>
      <c r="F357" s="42">
        <v>0</v>
      </c>
    </row>
    <row r="358" spans="1:6" x14ac:dyDescent="0.2">
      <c r="A358" s="36" t="s">
        <v>183</v>
      </c>
      <c r="B358" s="44">
        <f>SUM(B354:B357)</f>
        <v>35986</v>
      </c>
      <c r="C358" s="44">
        <f t="shared" ref="C358:F358" si="52">SUM(C354:C357)</f>
        <v>48233</v>
      </c>
      <c r="D358" s="44">
        <f t="shared" si="52"/>
        <v>45846</v>
      </c>
      <c r="E358" s="44">
        <f t="shared" si="52"/>
        <v>44586</v>
      </c>
      <c r="F358" s="45">
        <f t="shared" si="52"/>
        <v>44586</v>
      </c>
    </row>
    <row r="359" spans="1:6" x14ac:dyDescent="0.2">
      <c r="A359" s="36" t="s">
        <v>37</v>
      </c>
      <c r="B359" s="41"/>
      <c r="C359" s="41"/>
      <c r="D359" s="41"/>
      <c r="E359" s="41"/>
      <c r="F359" s="42"/>
    </row>
    <row r="360" spans="1:6" ht="12" thickBot="1" x14ac:dyDescent="0.25">
      <c r="A360" s="36" t="s">
        <v>180</v>
      </c>
      <c r="B360" s="41">
        <v>1377</v>
      </c>
      <c r="C360" s="41">
        <v>1606</v>
      </c>
      <c r="D360" s="41">
        <v>1606</v>
      </c>
      <c r="E360" s="41">
        <v>1606</v>
      </c>
      <c r="F360" s="42">
        <v>1606</v>
      </c>
    </row>
    <row r="361" spans="1:6" x14ac:dyDescent="0.2">
      <c r="A361" s="43" t="s">
        <v>183</v>
      </c>
      <c r="B361" s="44">
        <f>SUM(B360)</f>
        <v>1377</v>
      </c>
      <c r="C361" s="44">
        <f t="shared" ref="C361:F361" si="53">SUM(C360)</f>
        <v>1606</v>
      </c>
      <c r="D361" s="44">
        <f t="shared" si="53"/>
        <v>1606</v>
      </c>
      <c r="E361" s="44">
        <f t="shared" si="53"/>
        <v>1606</v>
      </c>
      <c r="F361" s="45">
        <f t="shared" si="53"/>
        <v>1606</v>
      </c>
    </row>
    <row r="362" spans="1:6" x14ac:dyDescent="0.2">
      <c r="A362" s="36" t="s">
        <v>290</v>
      </c>
      <c r="B362" s="41"/>
      <c r="C362" s="41"/>
      <c r="D362" s="41"/>
      <c r="E362" s="41"/>
      <c r="F362" s="42"/>
    </row>
    <row r="363" spans="1:6" x14ac:dyDescent="0.2">
      <c r="A363" s="36" t="s">
        <v>180</v>
      </c>
      <c r="B363" s="41">
        <v>3457</v>
      </c>
      <c r="C363" s="41">
        <v>3184</v>
      </c>
      <c r="D363" s="41">
        <v>3184</v>
      </c>
      <c r="E363" s="41">
        <v>3184</v>
      </c>
      <c r="F363" s="42">
        <v>3184</v>
      </c>
    </row>
    <row r="364" spans="1:6" ht="12" thickBot="1" x14ac:dyDescent="0.25">
      <c r="A364" s="36" t="s">
        <v>181</v>
      </c>
      <c r="B364" s="41">
        <v>435</v>
      </c>
      <c r="C364" s="41">
        <v>435</v>
      </c>
      <c r="D364" s="41">
        <v>435</v>
      </c>
      <c r="E364" s="41">
        <v>435</v>
      </c>
      <c r="F364" s="42">
        <v>435</v>
      </c>
    </row>
    <row r="365" spans="1:6" ht="12" thickBot="1" x14ac:dyDescent="0.25">
      <c r="A365" s="43" t="s">
        <v>183</v>
      </c>
      <c r="B365" s="44">
        <f>SUM(B363:B364)</f>
        <v>3892</v>
      </c>
      <c r="C365" s="44">
        <f t="shared" ref="C365:F365" si="54">SUM(C363:C364)</f>
        <v>3619</v>
      </c>
      <c r="D365" s="44">
        <f t="shared" si="54"/>
        <v>3619</v>
      </c>
      <c r="E365" s="44">
        <f t="shared" si="54"/>
        <v>3619</v>
      </c>
      <c r="F365" s="45">
        <f t="shared" si="54"/>
        <v>3619</v>
      </c>
    </row>
    <row r="366" spans="1:6" ht="13.2" thickTop="1" thickBot="1" x14ac:dyDescent="0.25">
      <c r="A366" s="38" t="s">
        <v>291</v>
      </c>
      <c r="B366" s="75">
        <f>B347+B352+B358+B361+B365</f>
        <v>260061</v>
      </c>
      <c r="C366" s="75">
        <f t="shared" ref="C366:F366" si="55">C347+C352+C358+C361+C365</f>
        <v>276246</v>
      </c>
      <c r="D366" s="75">
        <f t="shared" si="55"/>
        <v>275450</v>
      </c>
      <c r="E366" s="75">
        <f t="shared" si="55"/>
        <v>275868</v>
      </c>
      <c r="F366" s="76">
        <f t="shared" si="55"/>
        <v>273824</v>
      </c>
    </row>
    <row r="367" spans="1:6" ht="13.2" thickTop="1" thickBot="1" x14ac:dyDescent="0.3">
      <c r="A367" s="77" t="s">
        <v>292</v>
      </c>
      <c r="B367" s="78">
        <f>B29+B72+B162+B198+B218+B231+B285+B309+B329+B341+B366</f>
        <v>30250110</v>
      </c>
      <c r="C367" s="78">
        <f>C29+C72+C162+C198+C218+C231+C285+C309+C329+C341+C366</f>
        <v>36003988</v>
      </c>
      <c r="D367" s="78">
        <f>D29+D72+D162+D198+D218+D231+D285+D309+D329+D341+D366</f>
        <v>36536574</v>
      </c>
      <c r="E367" s="78">
        <f>E29+E72+E162+E198+E218+E231+E285+E309+E329+E341+E366</f>
        <v>37199966</v>
      </c>
      <c r="F367" s="79">
        <f>F29+F72+F162+F198+F218+F231+F285+F309+F329+F341+F366</f>
        <v>36932767</v>
      </c>
    </row>
    <row r="368" spans="1:6" ht="12" thickTop="1" x14ac:dyDescent="0.2">
      <c r="F368" s="42"/>
    </row>
    <row r="369" spans="1:6" x14ac:dyDescent="0.2">
      <c r="A369" s="1" t="s">
        <v>293</v>
      </c>
      <c r="B369" s="20">
        <v>23428755</v>
      </c>
      <c r="C369" s="20">
        <v>23808778</v>
      </c>
      <c r="D369" s="20">
        <v>24142514</v>
      </c>
      <c r="E369" s="20">
        <v>24735756</v>
      </c>
      <c r="F369" s="42">
        <v>24613347</v>
      </c>
    </row>
    <row r="370" spans="1:6" x14ac:dyDescent="0.2">
      <c r="A370" s="1" t="s">
        <v>294</v>
      </c>
      <c r="B370" s="20">
        <v>3966700</v>
      </c>
      <c r="C370" s="20">
        <v>8774527</v>
      </c>
      <c r="D370" s="20">
        <v>8961409</v>
      </c>
      <c r="E370" s="20">
        <v>8906771</v>
      </c>
      <c r="F370" s="42">
        <v>8766912</v>
      </c>
    </row>
    <row r="371" spans="1:6" x14ac:dyDescent="0.2">
      <c r="B371" s="20"/>
      <c r="C371" s="20"/>
      <c r="D371" s="20"/>
      <c r="E371" s="20"/>
      <c r="F371" s="42"/>
    </row>
    <row r="372" spans="1:6" ht="12" thickBot="1" x14ac:dyDescent="0.25">
      <c r="A372" s="1" t="s">
        <v>295</v>
      </c>
      <c r="B372" s="20"/>
      <c r="C372" s="20"/>
      <c r="D372" s="20"/>
      <c r="E372" s="20"/>
      <c r="F372" s="42"/>
    </row>
    <row r="373" spans="1:6" ht="12" thickBot="1" x14ac:dyDescent="0.25">
      <c r="A373" s="80" t="s">
        <v>296</v>
      </c>
      <c r="B373" s="44">
        <v>2490898</v>
      </c>
      <c r="C373" s="44">
        <v>2542175</v>
      </c>
      <c r="D373" s="44">
        <v>2546962</v>
      </c>
      <c r="E373" s="44">
        <v>2670478</v>
      </c>
      <c r="F373" s="45">
        <v>2665547</v>
      </c>
    </row>
    <row r="374" spans="1:6" ht="12" thickBot="1" x14ac:dyDescent="0.25">
      <c r="A374" s="80" t="s">
        <v>297</v>
      </c>
      <c r="B374" s="44">
        <v>357757</v>
      </c>
      <c r="C374" s="44">
        <v>291028</v>
      </c>
      <c r="D374" s="44">
        <v>291028</v>
      </c>
      <c r="E374" s="44">
        <v>291028</v>
      </c>
      <c r="F374" s="45">
        <v>291028</v>
      </c>
    </row>
    <row r="375" spans="1:6" ht="12" thickBot="1" x14ac:dyDescent="0.25">
      <c r="A375" s="80" t="s">
        <v>298</v>
      </c>
      <c r="B375" s="44">
        <v>6000</v>
      </c>
      <c r="C375" s="44">
        <v>587480</v>
      </c>
      <c r="D375" s="44">
        <v>594661</v>
      </c>
      <c r="E375" s="44">
        <v>595933</v>
      </c>
      <c r="F375" s="45">
        <v>595933</v>
      </c>
    </row>
    <row r="376" spans="1:6" ht="12" thickBot="1" x14ac:dyDescent="0.25">
      <c r="A376" s="1" t="s">
        <v>299</v>
      </c>
      <c r="B376" s="44">
        <v>2854655</v>
      </c>
      <c r="C376" s="44">
        <v>3420683</v>
      </c>
      <c r="D376" s="44">
        <v>3432651</v>
      </c>
      <c r="E376" s="44">
        <v>3557439</v>
      </c>
      <c r="F376" s="45">
        <v>3552508</v>
      </c>
    </row>
    <row r="377" spans="1:6" ht="13.2" thickTop="1" thickBot="1" x14ac:dyDescent="0.3">
      <c r="A377" s="77" t="s">
        <v>292</v>
      </c>
      <c r="B377" s="78">
        <f>+B376+B370+B369</f>
        <v>30250110</v>
      </c>
      <c r="C377" s="78">
        <f t="shared" ref="C377:F377" si="56">+C376+C370+C369</f>
        <v>36003988</v>
      </c>
      <c r="D377" s="78">
        <f t="shared" si="56"/>
        <v>36536574</v>
      </c>
      <c r="E377" s="78">
        <f t="shared" si="56"/>
        <v>37199966</v>
      </c>
      <c r="F377" s="79">
        <f t="shared" si="56"/>
        <v>36932767</v>
      </c>
    </row>
    <row r="378" spans="1:6" ht="12" thickTop="1" x14ac:dyDescent="0.2"/>
    <row r="379" spans="1:6" x14ac:dyDescent="0.2">
      <c r="A379" s="81"/>
    </row>
    <row r="381" spans="1:6" x14ac:dyDescent="0.2">
      <c r="B381" s="20"/>
      <c r="C381" s="20"/>
      <c r="D381" s="20"/>
      <c r="E381" s="20"/>
      <c r="F381" s="20"/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scale="73" fitToHeight="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62"/>
  <sheetViews>
    <sheetView showGridLines="0" topLeftCell="B1" workbookViewId="0">
      <pane xSplit="1" ySplit="6" topLeftCell="C7" activePane="bottomRight" state="frozen"/>
      <selection activeCell="B1" sqref="B1"/>
      <selection pane="topRight" activeCell="C1" sqref="C1"/>
      <selection pane="bottomLeft" activeCell="B8" sqref="B8"/>
      <selection pane="bottomRight" activeCell="C7" sqref="C7"/>
    </sheetView>
  </sheetViews>
  <sheetFormatPr defaultColWidth="8.6640625" defaultRowHeight="11.4" x14ac:dyDescent="0.2"/>
  <cols>
    <col min="1" max="1" width="0" style="1" hidden="1" customWidth="1"/>
    <col min="2" max="2" width="50.6640625" style="1" bestFit="1" customWidth="1"/>
    <col min="3" max="7" width="11.33203125" style="1" customWidth="1"/>
    <col min="8" max="16384" width="8.6640625" style="1"/>
  </cols>
  <sheetData>
    <row r="1" spans="2:7" ht="16.2" x14ac:dyDescent="0.25">
      <c r="B1" s="87" t="s">
        <v>0</v>
      </c>
      <c r="C1" s="87"/>
      <c r="D1" s="87"/>
      <c r="E1" s="87"/>
      <c r="F1" s="87"/>
      <c r="G1" s="87"/>
    </row>
    <row r="2" spans="2:7" x14ac:dyDescent="0.2">
      <c r="B2" s="12"/>
      <c r="C2" s="13"/>
      <c r="D2" s="13"/>
      <c r="E2" s="13"/>
      <c r="F2" s="13"/>
      <c r="G2" s="13"/>
    </row>
    <row r="3" spans="2:7" x14ac:dyDescent="0.2">
      <c r="B3" s="12"/>
      <c r="C3" s="12"/>
      <c r="D3" s="89" t="s">
        <v>1</v>
      </c>
      <c r="E3" s="89"/>
      <c r="F3" s="89"/>
      <c r="G3" s="89"/>
    </row>
    <row r="4" spans="2:7" x14ac:dyDescent="0.2">
      <c r="C4" s="14"/>
      <c r="D4" s="21" t="s">
        <v>42</v>
      </c>
      <c r="E4" s="21" t="s">
        <v>43</v>
      </c>
      <c r="F4" s="21" t="s">
        <v>44</v>
      </c>
      <c r="G4" s="22"/>
    </row>
    <row r="5" spans="2:7" x14ac:dyDescent="0.2">
      <c r="C5" s="14" t="s">
        <v>41</v>
      </c>
      <c r="D5" s="21" t="s">
        <v>45</v>
      </c>
      <c r="E5" s="21" t="s">
        <v>46</v>
      </c>
      <c r="F5" s="21" t="s">
        <v>47</v>
      </c>
      <c r="G5" s="22" t="s">
        <v>2</v>
      </c>
    </row>
    <row r="6" spans="2:7" x14ac:dyDescent="0.2">
      <c r="C6" s="23" t="s">
        <v>3</v>
      </c>
      <c r="D6" s="21" t="s">
        <v>3</v>
      </c>
      <c r="E6" s="21" t="s">
        <v>3</v>
      </c>
      <c r="F6" s="21" t="s">
        <v>3</v>
      </c>
      <c r="G6" s="22" t="s">
        <v>3</v>
      </c>
    </row>
    <row r="7" spans="2:7" x14ac:dyDescent="0.2">
      <c r="D7" s="5"/>
      <c r="E7" s="5"/>
      <c r="F7" s="5"/>
      <c r="G7" s="6"/>
    </row>
    <row r="8" spans="2:7" x14ac:dyDescent="0.2">
      <c r="B8" s="16" t="s">
        <v>151</v>
      </c>
      <c r="C8" s="18">
        <v>10232639</v>
      </c>
      <c r="D8" s="18">
        <v>10366506</v>
      </c>
      <c r="E8" s="18">
        <v>10769345</v>
      </c>
      <c r="F8" s="18">
        <v>11558386</v>
      </c>
      <c r="G8" s="35">
        <v>11410395</v>
      </c>
    </row>
    <row r="9" spans="2:7" x14ac:dyDescent="0.2">
      <c r="B9" s="16" t="s">
        <v>4</v>
      </c>
      <c r="C9" s="18">
        <v>5603123</v>
      </c>
      <c r="D9" s="18">
        <v>5629016</v>
      </c>
      <c r="E9" s="18">
        <v>5659813</v>
      </c>
      <c r="F9" s="18">
        <v>5801517</v>
      </c>
      <c r="G9" s="35">
        <v>5822476</v>
      </c>
    </row>
    <row r="10" spans="2:7" ht="13.2" x14ac:dyDescent="0.2">
      <c r="B10" s="16" t="s">
        <v>176</v>
      </c>
      <c r="C10" s="18">
        <v>3351091</v>
      </c>
      <c r="D10" s="18">
        <v>3227998</v>
      </c>
      <c r="E10" s="18">
        <v>3204153</v>
      </c>
      <c r="F10" s="18">
        <v>3332153</v>
      </c>
      <c r="G10" s="35">
        <v>3155776</v>
      </c>
    </row>
    <row r="11" spans="2:7" ht="13.2" x14ac:dyDescent="0.2">
      <c r="B11" s="16" t="s">
        <v>175</v>
      </c>
      <c r="C11" s="18">
        <v>1814686</v>
      </c>
      <c r="D11" s="18">
        <v>1741631</v>
      </c>
      <c r="E11" s="18">
        <v>1773489</v>
      </c>
      <c r="F11" s="18">
        <v>1824206</v>
      </c>
      <c r="G11" s="35">
        <v>2329932</v>
      </c>
    </row>
    <row r="12" spans="2:7" x14ac:dyDescent="0.2">
      <c r="B12" s="16" t="s">
        <v>6</v>
      </c>
      <c r="C12" s="18">
        <v>1733256</v>
      </c>
      <c r="D12" s="18">
        <v>1907810</v>
      </c>
      <c r="E12" s="18">
        <v>1901761</v>
      </c>
      <c r="F12" s="18">
        <v>1875654</v>
      </c>
      <c r="G12" s="35">
        <v>1856305</v>
      </c>
    </row>
    <row r="13" spans="2:7" x14ac:dyDescent="0.2">
      <c r="B13" s="16" t="s">
        <v>8</v>
      </c>
      <c r="C13" s="18">
        <v>1679108</v>
      </c>
      <c r="D13" s="18">
        <v>1685806</v>
      </c>
      <c r="E13" s="18">
        <v>1699126</v>
      </c>
      <c r="F13" s="18">
        <v>1747883</v>
      </c>
      <c r="G13" s="35">
        <v>1715517</v>
      </c>
    </row>
    <row r="14" spans="2:7" x14ac:dyDescent="0.2">
      <c r="B14" s="16" t="s">
        <v>9</v>
      </c>
      <c r="C14" s="18">
        <v>1362382</v>
      </c>
      <c r="D14" s="18">
        <v>1549169</v>
      </c>
      <c r="E14" s="18">
        <v>1568644</v>
      </c>
      <c r="F14" s="18">
        <v>1675308</v>
      </c>
      <c r="G14" s="35">
        <v>1591774</v>
      </c>
    </row>
    <row r="15" spans="2:7" x14ac:dyDescent="0.2">
      <c r="B15" s="16" t="s">
        <v>10</v>
      </c>
      <c r="C15" s="18">
        <v>1374559</v>
      </c>
      <c r="D15" s="18">
        <v>1376722</v>
      </c>
      <c r="E15" s="18">
        <v>1464601</v>
      </c>
      <c r="F15" s="18">
        <v>1574737</v>
      </c>
      <c r="G15" s="35">
        <v>1564895</v>
      </c>
    </row>
    <row r="16" spans="2:7" x14ac:dyDescent="0.2">
      <c r="B16" s="16" t="s">
        <v>11</v>
      </c>
      <c r="C16" s="18">
        <v>1004698</v>
      </c>
      <c r="D16" s="18">
        <v>1114246</v>
      </c>
      <c r="E16" s="18">
        <v>1120452</v>
      </c>
      <c r="F16" s="18">
        <v>1118254</v>
      </c>
      <c r="G16" s="35">
        <v>1118757</v>
      </c>
    </row>
    <row r="17" spans="2:7" x14ac:dyDescent="0.2">
      <c r="B17" s="16" t="s">
        <v>12</v>
      </c>
      <c r="C17" s="18">
        <v>627463</v>
      </c>
      <c r="D17" s="18">
        <v>730244</v>
      </c>
      <c r="E17" s="18">
        <v>740370</v>
      </c>
      <c r="F17" s="18">
        <v>714448</v>
      </c>
      <c r="G17" s="35">
        <v>709896</v>
      </c>
    </row>
    <row r="18" spans="2:7" x14ac:dyDescent="0.2">
      <c r="B18" s="16" t="s">
        <v>16</v>
      </c>
      <c r="C18" s="18">
        <v>478522</v>
      </c>
      <c r="D18" s="18">
        <v>496169</v>
      </c>
      <c r="E18" s="18">
        <v>505703</v>
      </c>
      <c r="F18" s="18">
        <v>529611</v>
      </c>
      <c r="G18" s="35">
        <v>525990</v>
      </c>
    </row>
    <row r="19" spans="2:7" x14ac:dyDescent="0.2">
      <c r="B19" s="16" t="s">
        <v>14</v>
      </c>
      <c r="C19" s="18">
        <v>440331</v>
      </c>
      <c r="D19" s="18">
        <v>562908</v>
      </c>
      <c r="E19" s="18">
        <v>536242</v>
      </c>
      <c r="F19" s="18">
        <v>538535</v>
      </c>
      <c r="G19" s="35">
        <v>480298</v>
      </c>
    </row>
    <row r="20" spans="2:7" x14ac:dyDescent="0.2">
      <c r="B20" s="16" t="s">
        <v>13</v>
      </c>
      <c r="C20" s="18">
        <v>474688</v>
      </c>
      <c r="D20" s="18">
        <v>591834</v>
      </c>
      <c r="E20" s="18">
        <v>564889</v>
      </c>
      <c r="F20" s="18">
        <v>513723</v>
      </c>
      <c r="G20" s="35">
        <v>463026</v>
      </c>
    </row>
    <row r="21" spans="2:7" x14ac:dyDescent="0.2">
      <c r="B21" s="16" t="s">
        <v>17</v>
      </c>
      <c r="C21" s="18">
        <v>419950</v>
      </c>
      <c r="D21" s="18">
        <v>472037</v>
      </c>
      <c r="E21" s="18">
        <v>469036</v>
      </c>
      <c r="F21" s="18">
        <v>458873</v>
      </c>
      <c r="G21" s="35">
        <v>456452</v>
      </c>
    </row>
    <row r="22" spans="2:7" x14ac:dyDescent="0.2">
      <c r="B22" s="16" t="s">
        <v>15</v>
      </c>
      <c r="C22" s="18">
        <v>614423</v>
      </c>
      <c r="D22" s="18">
        <v>498822</v>
      </c>
      <c r="E22" s="18">
        <v>511328</v>
      </c>
      <c r="F22" s="18">
        <v>490631</v>
      </c>
      <c r="G22" s="35">
        <v>410076</v>
      </c>
    </row>
    <row r="23" spans="2:7" ht="13.2" x14ac:dyDescent="0.2">
      <c r="B23" s="16" t="s">
        <v>173</v>
      </c>
      <c r="C23" s="18">
        <v>294624</v>
      </c>
      <c r="D23" s="18">
        <v>302109</v>
      </c>
      <c r="E23" s="19">
        <v>309627</v>
      </c>
      <c r="F23" s="18">
        <v>309250</v>
      </c>
      <c r="G23" s="35">
        <v>302787</v>
      </c>
    </row>
    <row r="24" spans="2:7" x14ac:dyDescent="0.2">
      <c r="B24" s="16" t="s">
        <v>18</v>
      </c>
      <c r="C24" s="18">
        <v>334750</v>
      </c>
      <c r="D24" s="18">
        <v>366718</v>
      </c>
      <c r="E24" s="18">
        <v>405849</v>
      </c>
      <c r="F24" s="18">
        <v>376283</v>
      </c>
      <c r="G24" s="35">
        <v>274267</v>
      </c>
    </row>
    <row r="25" spans="2:7" x14ac:dyDescent="0.2">
      <c r="B25" s="16" t="s">
        <v>21</v>
      </c>
      <c r="C25" s="18">
        <v>218052</v>
      </c>
      <c r="D25" s="18">
        <v>225302</v>
      </c>
      <c r="E25" s="18">
        <v>225302</v>
      </c>
      <c r="F25" s="18">
        <v>218447</v>
      </c>
      <c r="G25" s="35">
        <v>245719</v>
      </c>
    </row>
    <row r="26" spans="2:7" x14ac:dyDescent="0.2">
      <c r="B26" s="16" t="s">
        <v>23</v>
      </c>
      <c r="C26" s="18">
        <v>188951</v>
      </c>
      <c r="D26" s="18">
        <v>201590</v>
      </c>
      <c r="E26" s="18">
        <v>221477</v>
      </c>
      <c r="F26" s="18">
        <v>225967</v>
      </c>
      <c r="G26" s="35">
        <v>216828</v>
      </c>
    </row>
    <row r="27" spans="2:7" x14ac:dyDescent="0.2">
      <c r="B27" s="16" t="s">
        <v>20</v>
      </c>
      <c r="C27" s="18">
        <v>183147</v>
      </c>
      <c r="D27" s="18">
        <v>254636</v>
      </c>
      <c r="E27" s="18">
        <v>247611</v>
      </c>
      <c r="F27" s="18">
        <v>228516</v>
      </c>
      <c r="G27" s="35">
        <v>182373</v>
      </c>
    </row>
    <row r="28" spans="2:7" x14ac:dyDescent="0.2">
      <c r="B28" s="16" t="s">
        <v>22</v>
      </c>
      <c r="C28" s="18">
        <v>179500</v>
      </c>
      <c r="D28" s="18">
        <v>208016</v>
      </c>
      <c r="E28" s="18">
        <v>211553</v>
      </c>
      <c r="F28" s="18">
        <v>203774</v>
      </c>
      <c r="G28" s="35">
        <v>175786</v>
      </c>
    </row>
    <row r="29" spans="2:7" x14ac:dyDescent="0.2">
      <c r="B29" s="16" t="s">
        <v>157</v>
      </c>
      <c r="C29" s="18">
        <v>106203</v>
      </c>
      <c r="D29" s="18">
        <v>120720</v>
      </c>
      <c r="E29" s="18">
        <v>120767</v>
      </c>
      <c r="F29" s="18">
        <v>120991</v>
      </c>
      <c r="G29" s="35">
        <v>106307</v>
      </c>
    </row>
    <row r="30" spans="2:7" x14ac:dyDescent="0.2">
      <c r="B30" s="16" t="s">
        <v>24</v>
      </c>
      <c r="C30" s="18">
        <v>114238</v>
      </c>
      <c r="D30" s="18">
        <v>79039</v>
      </c>
      <c r="E30" s="18">
        <v>79039</v>
      </c>
      <c r="F30" s="18">
        <v>79789</v>
      </c>
      <c r="G30" s="35">
        <v>90736</v>
      </c>
    </row>
    <row r="31" spans="2:7" x14ac:dyDescent="0.2">
      <c r="B31" s="16" t="s">
        <v>26</v>
      </c>
      <c r="C31" s="18">
        <v>53606</v>
      </c>
      <c r="D31" s="18">
        <v>51672</v>
      </c>
      <c r="E31" s="18">
        <v>53475</v>
      </c>
      <c r="F31" s="18">
        <v>54886</v>
      </c>
      <c r="G31" s="35">
        <v>55048</v>
      </c>
    </row>
    <row r="32" spans="2:7" x14ac:dyDescent="0.2">
      <c r="B32" s="16" t="s">
        <v>25</v>
      </c>
      <c r="C32" s="18">
        <v>49247</v>
      </c>
      <c r="D32" s="18">
        <v>58003</v>
      </c>
      <c r="E32" s="18">
        <v>57867</v>
      </c>
      <c r="F32" s="18">
        <v>53963</v>
      </c>
      <c r="G32" s="35">
        <v>50744</v>
      </c>
    </row>
    <row r="33" spans="2:7" ht="13.2" x14ac:dyDescent="0.2">
      <c r="B33" s="16" t="s">
        <v>174</v>
      </c>
      <c r="C33" s="18">
        <v>0</v>
      </c>
      <c r="D33" s="18">
        <v>42547</v>
      </c>
      <c r="E33" s="18">
        <v>43174</v>
      </c>
      <c r="F33" s="18">
        <v>45127</v>
      </c>
      <c r="G33" s="35">
        <v>45342</v>
      </c>
    </row>
    <row r="34" spans="2:7" x14ac:dyDescent="0.2">
      <c r="B34" s="16" t="s">
        <v>122</v>
      </c>
      <c r="C34" s="18">
        <v>36582</v>
      </c>
      <c r="D34" s="18">
        <v>38298</v>
      </c>
      <c r="E34" s="18">
        <v>38298</v>
      </c>
      <c r="F34" s="18">
        <v>40799</v>
      </c>
      <c r="G34" s="35">
        <v>40043</v>
      </c>
    </row>
    <row r="35" spans="2:7" x14ac:dyDescent="0.2">
      <c r="B35" s="16" t="s">
        <v>86</v>
      </c>
      <c r="C35" s="18">
        <v>28450</v>
      </c>
      <c r="D35" s="18">
        <v>30109</v>
      </c>
      <c r="E35" s="18">
        <v>30109</v>
      </c>
      <c r="F35" s="18">
        <v>30109</v>
      </c>
      <c r="G35" s="35">
        <v>29969</v>
      </c>
    </row>
    <row r="36" spans="2:7" x14ac:dyDescent="0.2">
      <c r="B36" s="16" t="s">
        <v>28</v>
      </c>
      <c r="C36" s="18">
        <v>27522</v>
      </c>
      <c r="D36" s="18">
        <v>28881</v>
      </c>
      <c r="E36" s="18">
        <v>29523</v>
      </c>
      <c r="F36" s="18">
        <v>29522</v>
      </c>
      <c r="G36" s="35">
        <v>27977</v>
      </c>
    </row>
    <row r="37" spans="2:7" x14ac:dyDescent="0.2">
      <c r="B37" s="16" t="s">
        <v>141</v>
      </c>
      <c r="C37" s="18">
        <v>29018</v>
      </c>
      <c r="D37" s="18">
        <v>28877</v>
      </c>
      <c r="E37" s="18">
        <v>28877</v>
      </c>
      <c r="F37" s="18">
        <v>28877</v>
      </c>
      <c r="G37" s="35">
        <v>27698</v>
      </c>
    </row>
    <row r="38" spans="2:7" x14ac:dyDescent="0.2">
      <c r="B38" s="16" t="s">
        <v>104</v>
      </c>
      <c r="C38" s="18">
        <v>27927</v>
      </c>
      <c r="D38" s="18">
        <v>28611</v>
      </c>
      <c r="E38" s="18">
        <v>28611</v>
      </c>
      <c r="F38" s="18">
        <v>28611</v>
      </c>
      <c r="G38" s="35">
        <v>26868</v>
      </c>
    </row>
    <row r="39" spans="2:7" x14ac:dyDescent="0.2">
      <c r="B39" s="16" t="s">
        <v>152</v>
      </c>
      <c r="C39" s="18">
        <v>20633</v>
      </c>
      <c r="D39" s="18">
        <v>20787</v>
      </c>
      <c r="E39" s="18">
        <v>20787</v>
      </c>
      <c r="F39" s="18">
        <v>20787</v>
      </c>
      <c r="G39" s="35">
        <v>19909</v>
      </c>
    </row>
    <row r="40" spans="2:7" x14ac:dyDescent="0.2">
      <c r="B40" s="16" t="s">
        <v>153</v>
      </c>
      <c r="C40" s="18">
        <v>17551</v>
      </c>
      <c r="D40" s="18">
        <v>18120</v>
      </c>
      <c r="E40" s="18">
        <v>19046</v>
      </c>
      <c r="F40" s="18">
        <v>19046</v>
      </c>
      <c r="G40" s="35">
        <v>19248</v>
      </c>
    </row>
    <row r="41" spans="2:7" ht="13.2" x14ac:dyDescent="0.2">
      <c r="B41" s="16" t="s">
        <v>172</v>
      </c>
      <c r="C41" s="18">
        <v>17581</v>
      </c>
      <c r="D41" s="18">
        <v>26969</v>
      </c>
      <c r="E41" s="18">
        <v>26969</v>
      </c>
      <c r="F41" s="18">
        <v>21582</v>
      </c>
      <c r="G41" s="35">
        <v>17280</v>
      </c>
    </row>
    <row r="42" spans="2:7" x14ac:dyDescent="0.2">
      <c r="B42" s="16" t="s">
        <v>30</v>
      </c>
      <c r="C42" s="18">
        <v>15013</v>
      </c>
      <c r="D42" s="18">
        <v>17802</v>
      </c>
      <c r="E42" s="18">
        <v>17802</v>
      </c>
      <c r="F42" s="18">
        <v>18617</v>
      </c>
      <c r="G42" s="35">
        <v>16727</v>
      </c>
    </row>
    <row r="43" spans="2:7" x14ac:dyDescent="0.2">
      <c r="B43" s="16" t="s">
        <v>129</v>
      </c>
      <c r="C43" s="18">
        <v>39553</v>
      </c>
      <c r="D43" s="18">
        <v>12569</v>
      </c>
      <c r="E43" s="18">
        <v>12569</v>
      </c>
      <c r="F43" s="18">
        <v>13766</v>
      </c>
      <c r="G43" s="35">
        <v>15980</v>
      </c>
    </row>
    <row r="44" spans="2:7" x14ac:dyDescent="0.2">
      <c r="B44" s="16" t="s">
        <v>31</v>
      </c>
      <c r="C44" s="18">
        <v>16119</v>
      </c>
      <c r="D44" s="18">
        <v>15533</v>
      </c>
      <c r="E44" s="18">
        <v>15863</v>
      </c>
      <c r="F44" s="18">
        <v>15813</v>
      </c>
      <c r="G44" s="35">
        <v>14006</v>
      </c>
    </row>
    <row r="45" spans="2:7" x14ac:dyDescent="0.2">
      <c r="B45" s="16" t="s">
        <v>133</v>
      </c>
      <c r="C45" s="18">
        <v>11714</v>
      </c>
      <c r="D45" s="18">
        <v>11270</v>
      </c>
      <c r="E45" s="18">
        <v>11270</v>
      </c>
      <c r="F45" s="18">
        <v>11444</v>
      </c>
      <c r="G45" s="35">
        <v>11422</v>
      </c>
    </row>
    <row r="46" spans="2:7" x14ac:dyDescent="0.2">
      <c r="B46" s="16" t="s">
        <v>32</v>
      </c>
      <c r="C46" s="18">
        <v>12310</v>
      </c>
      <c r="D46" s="18">
        <v>13375</v>
      </c>
      <c r="E46" s="18">
        <v>13375</v>
      </c>
      <c r="F46" s="18">
        <v>13373</v>
      </c>
      <c r="G46" s="35">
        <v>11315</v>
      </c>
    </row>
    <row r="47" spans="2:7" x14ac:dyDescent="0.2">
      <c r="B47" s="16" t="s">
        <v>154</v>
      </c>
      <c r="C47" s="18">
        <v>7313</v>
      </c>
      <c r="D47" s="18">
        <v>7856</v>
      </c>
      <c r="E47" s="18">
        <v>7856</v>
      </c>
      <c r="F47" s="18">
        <v>7855</v>
      </c>
      <c r="G47" s="35">
        <v>7797</v>
      </c>
    </row>
    <row r="48" spans="2:7" x14ac:dyDescent="0.2">
      <c r="B48" s="16" t="s">
        <v>33</v>
      </c>
      <c r="C48" s="18">
        <v>5972</v>
      </c>
      <c r="D48" s="18">
        <v>6203</v>
      </c>
      <c r="E48" s="18">
        <v>6203</v>
      </c>
      <c r="F48" s="18">
        <v>6203</v>
      </c>
      <c r="G48" s="35">
        <v>5779</v>
      </c>
    </row>
    <row r="49" spans="2:7" x14ac:dyDescent="0.2">
      <c r="B49" s="16" t="s">
        <v>34</v>
      </c>
      <c r="C49" s="18">
        <v>5671</v>
      </c>
      <c r="D49" s="18">
        <v>5617</v>
      </c>
      <c r="E49" s="18">
        <v>5617</v>
      </c>
      <c r="F49" s="18">
        <v>4848</v>
      </c>
      <c r="G49" s="35">
        <v>4766</v>
      </c>
    </row>
    <row r="50" spans="2:7" x14ac:dyDescent="0.2">
      <c r="B50" s="16" t="s">
        <v>155</v>
      </c>
      <c r="C50" s="18">
        <v>3564</v>
      </c>
      <c r="D50" s="18">
        <v>3689</v>
      </c>
      <c r="E50" s="18">
        <v>3690</v>
      </c>
      <c r="F50" s="18">
        <v>3690</v>
      </c>
      <c r="G50" s="35">
        <v>3737</v>
      </c>
    </row>
    <row r="51" spans="2:7" x14ac:dyDescent="0.2">
      <c r="B51" s="16" t="s">
        <v>36</v>
      </c>
      <c r="C51" s="18">
        <v>3139</v>
      </c>
      <c r="D51" s="18">
        <v>3246</v>
      </c>
      <c r="E51" s="18">
        <v>3252</v>
      </c>
      <c r="F51" s="18">
        <v>3293</v>
      </c>
      <c r="G51" s="35">
        <v>3190</v>
      </c>
    </row>
    <row r="52" spans="2:7" x14ac:dyDescent="0.2">
      <c r="B52" s="16" t="s">
        <v>35</v>
      </c>
      <c r="C52" s="18">
        <v>3371</v>
      </c>
      <c r="D52" s="18">
        <v>3436</v>
      </c>
      <c r="E52" s="18">
        <v>3436</v>
      </c>
      <c r="F52" s="18">
        <v>3433</v>
      </c>
      <c r="G52" s="35">
        <v>3076</v>
      </c>
    </row>
    <row r="53" spans="2:7" x14ac:dyDescent="0.2">
      <c r="B53" s="16" t="s">
        <v>37</v>
      </c>
      <c r="C53" s="18">
        <v>1438</v>
      </c>
      <c r="D53" s="18">
        <v>2953</v>
      </c>
      <c r="E53" s="18">
        <v>3268</v>
      </c>
      <c r="F53" s="18">
        <v>3268</v>
      </c>
      <c r="G53" s="35">
        <v>3043</v>
      </c>
    </row>
    <row r="54" spans="2:7" x14ac:dyDescent="0.2">
      <c r="B54" s="16" t="s">
        <v>145</v>
      </c>
      <c r="C54" s="18">
        <v>2340</v>
      </c>
      <c r="D54" s="18">
        <v>2384</v>
      </c>
      <c r="E54" s="18">
        <v>2376</v>
      </c>
      <c r="F54" s="18">
        <v>2376</v>
      </c>
      <c r="G54" s="35">
        <v>2612</v>
      </c>
    </row>
    <row r="55" spans="2:7" x14ac:dyDescent="0.2">
      <c r="B55" s="16" t="s">
        <v>156</v>
      </c>
      <c r="C55" s="18">
        <v>576</v>
      </c>
      <c r="D55" s="18">
        <v>810</v>
      </c>
      <c r="E55" s="18">
        <v>810</v>
      </c>
      <c r="F55" s="18">
        <v>810</v>
      </c>
      <c r="G55" s="35">
        <v>744</v>
      </c>
    </row>
    <row r="56" spans="2:7" x14ac:dyDescent="0.2">
      <c r="B56" s="16" t="s">
        <v>38</v>
      </c>
      <c r="C56" s="18">
        <v>656</v>
      </c>
      <c r="D56" s="18">
        <v>1070</v>
      </c>
      <c r="E56" s="18">
        <v>1070</v>
      </c>
      <c r="F56" s="18">
        <v>1069</v>
      </c>
      <c r="G56" s="35">
        <v>697</v>
      </c>
    </row>
    <row r="57" spans="2:7" x14ac:dyDescent="0.2">
      <c r="B57" s="16" t="s">
        <v>39</v>
      </c>
      <c r="C57" s="18">
        <v>437</v>
      </c>
      <c r="D57" s="18">
        <v>594</v>
      </c>
      <c r="E57" s="18">
        <v>594</v>
      </c>
      <c r="F57" s="18">
        <v>543</v>
      </c>
      <c r="G57" s="35">
        <v>577</v>
      </c>
    </row>
    <row r="58" spans="2:7" x14ac:dyDescent="0.2">
      <c r="C58" s="20"/>
      <c r="D58" s="20"/>
      <c r="E58" s="20"/>
      <c r="F58" s="20"/>
      <c r="G58" s="20"/>
    </row>
    <row r="59" spans="2:7" ht="37.5" customHeight="1" x14ac:dyDescent="0.2">
      <c r="B59" s="88" t="s">
        <v>168</v>
      </c>
      <c r="C59" s="88"/>
      <c r="D59" s="88"/>
      <c r="E59" s="88"/>
      <c r="F59" s="88"/>
      <c r="G59" s="88"/>
    </row>
    <row r="60" spans="2:7" ht="22.5" customHeight="1" x14ac:dyDescent="0.2">
      <c r="B60" s="88" t="s">
        <v>169</v>
      </c>
      <c r="C60" s="88"/>
      <c r="D60" s="88"/>
      <c r="E60" s="88"/>
      <c r="F60" s="88"/>
      <c r="G60" s="88"/>
    </row>
    <row r="61" spans="2:7" ht="11.25" customHeight="1" x14ac:dyDescent="0.2">
      <c r="B61" s="88" t="s">
        <v>170</v>
      </c>
      <c r="C61" s="88"/>
      <c r="D61" s="88"/>
      <c r="E61" s="88"/>
      <c r="F61" s="88"/>
      <c r="G61" s="88"/>
    </row>
    <row r="62" spans="2:7" x14ac:dyDescent="0.2">
      <c r="B62" s="88" t="s">
        <v>171</v>
      </c>
      <c r="C62" s="88"/>
      <c r="D62" s="88"/>
      <c r="E62" s="88"/>
      <c r="F62" s="88"/>
      <c r="G62" s="88"/>
    </row>
  </sheetData>
  <mergeCells count="6">
    <mergeCell ref="B1:G1"/>
    <mergeCell ref="B59:G59"/>
    <mergeCell ref="B61:G61"/>
    <mergeCell ref="B62:G62"/>
    <mergeCell ref="B60:G60"/>
    <mergeCell ref="D3:G3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7"/>
  <sheetViews>
    <sheetView showGridLines="0" topLeftCell="B1" workbookViewId="0">
      <pane xSplit="1" ySplit="6" topLeftCell="C7" activePane="bottomRight" state="frozen"/>
      <selection activeCell="B1" sqref="B1"/>
      <selection pane="topRight" activeCell="C1" sqref="C1"/>
      <selection pane="bottomLeft" activeCell="B7" sqref="B7"/>
      <selection pane="bottomRight" activeCell="C7" sqref="C7"/>
    </sheetView>
  </sheetViews>
  <sheetFormatPr defaultColWidth="8.6640625" defaultRowHeight="11.4" x14ac:dyDescent="0.2"/>
  <cols>
    <col min="1" max="1" width="0" style="1" hidden="1" customWidth="1"/>
    <col min="2" max="2" width="45.5546875" style="1" bestFit="1" customWidth="1"/>
    <col min="3" max="7" width="10.109375" style="1" bestFit="1" customWidth="1"/>
    <col min="8" max="8" width="8.88671875" style="1" bestFit="1" customWidth="1"/>
    <col min="9" max="16384" width="8.6640625" style="1"/>
  </cols>
  <sheetData>
    <row r="1" spans="1:8" ht="16.2" x14ac:dyDescent="0.25">
      <c r="B1" s="87" t="s">
        <v>40</v>
      </c>
      <c r="C1" s="87"/>
      <c r="D1" s="87"/>
      <c r="E1" s="87"/>
      <c r="F1" s="87"/>
      <c r="G1" s="87"/>
    </row>
    <row r="3" spans="1:8" x14ac:dyDescent="0.2">
      <c r="B3" s="3"/>
      <c r="C3" s="24" t="s">
        <v>41</v>
      </c>
      <c r="D3" s="91" t="s">
        <v>1</v>
      </c>
      <c r="E3" s="91"/>
      <c r="F3" s="91"/>
      <c r="G3" s="91"/>
    </row>
    <row r="4" spans="1:8" x14ac:dyDescent="0.2">
      <c r="B4" s="4"/>
      <c r="C4" s="21"/>
      <c r="D4" s="21" t="s">
        <v>42</v>
      </c>
      <c r="E4" s="21" t="s">
        <v>43</v>
      </c>
      <c r="F4" s="21" t="s">
        <v>44</v>
      </c>
      <c r="G4" s="22"/>
    </row>
    <row r="5" spans="1:8" x14ac:dyDescent="0.2">
      <c r="B5" s="4"/>
      <c r="C5" s="21" t="s">
        <v>2</v>
      </c>
      <c r="D5" s="21" t="s">
        <v>45</v>
      </c>
      <c r="E5" s="21" t="s">
        <v>46</v>
      </c>
      <c r="F5" s="21" t="s">
        <v>47</v>
      </c>
      <c r="G5" s="22" t="s">
        <v>2</v>
      </c>
    </row>
    <row r="6" spans="1:8" x14ac:dyDescent="0.2">
      <c r="B6" s="4"/>
      <c r="C6" s="25" t="s">
        <v>3</v>
      </c>
      <c r="D6" s="25" t="s">
        <v>3</v>
      </c>
      <c r="E6" s="25" t="s">
        <v>3</v>
      </c>
      <c r="F6" s="25" t="s">
        <v>3</v>
      </c>
      <c r="G6" s="26" t="s">
        <v>3</v>
      </c>
    </row>
    <row r="7" spans="1:8" x14ac:dyDescent="0.2">
      <c r="B7" s="17" t="s">
        <v>161</v>
      </c>
      <c r="C7" s="5"/>
      <c r="D7" s="7"/>
      <c r="E7" s="7"/>
      <c r="F7" s="7"/>
      <c r="G7" s="8"/>
    </row>
    <row r="8" spans="1:8" x14ac:dyDescent="0.2">
      <c r="A8" s="1" t="s">
        <v>48</v>
      </c>
      <c r="B8" s="1" t="s">
        <v>10</v>
      </c>
      <c r="C8" s="27">
        <v>1346329</v>
      </c>
      <c r="D8" s="27">
        <v>1587689</v>
      </c>
      <c r="E8" s="27">
        <v>1705002</v>
      </c>
      <c r="F8" s="27">
        <v>1633246</v>
      </c>
      <c r="G8" s="28">
        <v>1770127</v>
      </c>
      <c r="H8" s="9"/>
    </row>
    <row r="9" spans="1:8" x14ac:dyDescent="0.2">
      <c r="A9" s="1" t="s">
        <v>51</v>
      </c>
      <c r="B9" s="1" t="s">
        <v>4</v>
      </c>
      <c r="C9" s="27">
        <v>366758</v>
      </c>
      <c r="D9" s="27">
        <v>449472</v>
      </c>
      <c r="E9" s="27">
        <v>449261</v>
      </c>
      <c r="F9" s="27">
        <v>430065</v>
      </c>
      <c r="G9" s="28">
        <v>430851</v>
      </c>
      <c r="H9" s="9"/>
    </row>
    <row r="10" spans="1:8" x14ac:dyDescent="0.2">
      <c r="A10" s="1" t="s">
        <v>53</v>
      </c>
      <c r="B10" s="1" t="s">
        <v>151</v>
      </c>
      <c r="C10" s="27">
        <v>251417</v>
      </c>
      <c r="D10" s="27">
        <v>410525</v>
      </c>
      <c r="E10" s="27">
        <v>638547</v>
      </c>
      <c r="F10" s="27">
        <v>484263</v>
      </c>
      <c r="G10" s="28">
        <v>378708</v>
      </c>
      <c r="H10" s="9"/>
    </row>
    <row r="11" spans="1:8" x14ac:dyDescent="0.2">
      <c r="A11" s="1" t="s">
        <v>56</v>
      </c>
      <c r="B11" s="1" t="s">
        <v>24</v>
      </c>
      <c r="C11" s="27">
        <v>92661</v>
      </c>
      <c r="D11" s="27">
        <v>184327</v>
      </c>
      <c r="E11" s="27">
        <v>185220</v>
      </c>
      <c r="F11" s="27">
        <v>142685</v>
      </c>
      <c r="G11" s="28">
        <v>133700</v>
      </c>
      <c r="H11" s="9"/>
    </row>
    <row r="12" spans="1:8" x14ac:dyDescent="0.2">
      <c r="A12" s="1" t="s">
        <v>59</v>
      </c>
      <c r="B12" s="1" t="s">
        <v>8</v>
      </c>
      <c r="C12" s="27">
        <v>89508</v>
      </c>
      <c r="D12" s="27">
        <v>94344</v>
      </c>
      <c r="E12" s="27">
        <v>96592</v>
      </c>
      <c r="F12" s="27">
        <v>110790</v>
      </c>
      <c r="G12" s="28">
        <v>98613</v>
      </c>
      <c r="H12" s="9"/>
    </row>
    <row r="13" spans="1:8" x14ac:dyDescent="0.2">
      <c r="A13" s="1" t="s">
        <v>60</v>
      </c>
      <c r="B13" s="1" t="s">
        <v>9</v>
      </c>
      <c r="C13" s="27">
        <v>89212</v>
      </c>
      <c r="D13" s="27">
        <v>108611</v>
      </c>
      <c r="E13" s="27">
        <v>112368</v>
      </c>
      <c r="F13" s="27">
        <v>111951</v>
      </c>
      <c r="G13" s="28">
        <v>82683</v>
      </c>
      <c r="H13" s="9"/>
    </row>
    <row r="14" spans="1:8" x14ac:dyDescent="0.2">
      <c r="A14" s="1" t="s">
        <v>61</v>
      </c>
      <c r="B14" s="1" t="s">
        <v>17</v>
      </c>
      <c r="C14" s="27">
        <v>67941</v>
      </c>
      <c r="D14" s="27">
        <v>118477</v>
      </c>
      <c r="E14" s="27">
        <v>114511</v>
      </c>
      <c r="F14" s="27">
        <v>88733</v>
      </c>
      <c r="G14" s="28">
        <v>82215</v>
      </c>
      <c r="H14" s="9"/>
    </row>
    <row r="15" spans="1:8" x14ac:dyDescent="0.2">
      <c r="A15" s="1" t="s">
        <v>62</v>
      </c>
      <c r="B15" s="1" t="s">
        <v>7</v>
      </c>
      <c r="C15" s="27">
        <v>58476</v>
      </c>
      <c r="D15" s="27">
        <v>94645</v>
      </c>
      <c r="E15" s="27">
        <v>98794</v>
      </c>
      <c r="F15" s="27">
        <v>78557</v>
      </c>
      <c r="G15" s="28">
        <v>72036</v>
      </c>
      <c r="H15" s="9"/>
    </row>
    <row r="16" spans="1:8" x14ac:dyDescent="0.2">
      <c r="A16" s="1" t="s">
        <v>63</v>
      </c>
      <c r="B16" s="1" t="s">
        <v>12</v>
      </c>
      <c r="C16" s="27">
        <v>35893</v>
      </c>
      <c r="D16" s="27">
        <v>62262</v>
      </c>
      <c r="E16" s="27">
        <v>66004</v>
      </c>
      <c r="F16" s="27">
        <v>59932</v>
      </c>
      <c r="G16" s="28">
        <v>49901</v>
      </c>
      <c r="H16" s="9"/>
    </row>
    <row r="17" spans="1:13" x14ac:dyDescent="0.2">
      <c r="A17" s="1" t="s">
        <v>64</v>
      </c>
      <c r="B17" s="1" t="s">
        <v>15</v>
      </c>
      <c r="C17" s="27">
        <v>36204</v>
      </c>
      <c r="D17" s="27">
        <v>49215</v>
      </c>
      <c r="E17" s="27">
        <v>71446</v>
      </c>
      <c r="F17" s="27">
        <v>55731</v>
      </c>
      <c r="G17" s="28">
        <v>39624</v>
      </c>
      <c r="H17" s="9"/>
    </row>
    <row r="18" spans="1:13" x14ac:dyDescent="0.2">
      <c r="A18" s="1" t="s">
        <v>65</v>
      </c>
      <c r="B18" s="1" t="s">
        <v>16</v>
      </c>
      <c r="C18" s="27">
        <v>46792</v>
      </c>
      <c r="D18" s="27">
        <v>55720</v>
      </c>
      <c r="E18" s="27">
        <v>55751</v>
      </c>
      <c r="F18" s="27">
        <v>35158</v>
      </c>
      <c r="G18" s="28">
        <v>33387</v>
      </c>
      <c r="H18" s="9"/>
    </row>
    <row r="19" spans="1:13" x14ac:dyDescent="0.2">
      <c r="A19" s="1" t="s">
        <v>66</v>
      </c>
      <c r="B19" s="1" t="s">
        <v>14</v>
      </c>
      <c r="C19" s="27">
        <v>31784</v>
      </c>
      <c r="D19" s="27">
        <v>48217</v>
      </c>
      <c r="E19" s="27">
        <v>67405</v>
      </c>
      <c r="F19" s="27">
        <v>44717</v>
      </c>
      <c r="G19" s="28">
        <v>29965</v>
      </c>
      <c r="H19" s="9"/>
    </row>
    <row r="20" spans="1:13" x14ac:dyDescent="0.2">
      <c r="A20" s="1" t="s">
        <v>67</v>
      </c>
      <c r="B20" s="1" t="s">
        <v>13</v>
      </c>
      <c r="C20" s="27">
        <v>23280</v>
      </c>
      <c r="D20" s="27">
        <v>81249</v>
      </c>
      <c r="E20" s="27">
        <v>74780</v>
      </c>
      <c r="F20" s="27">
        <v>42594</v>
      </c>
      <c r="G20" s="28">
        <v>28458</v>
      </c>
    </row>
    <row r="21" spans="1:13" x14ac:dyDescent="0.2">
      <c r="A21" s="1" t="s">
        <v>68</v>
      </c>
      <c r="B21" s="1" t="s">
        <v>69</v>
      </c>
      <c r="C21" s="27">
        <v>20718</v>
      </c>
      <c r="D21" s="27">
        <v>65706</v>
      </c>
      <c r="E21" s="27">
        <v>64315</v>
      </c>
      <c r="F21" s="27">
        <v>64834.999999999993</v>
      </c>
      <c r="G21" s="28">
        <v>19125</v>
      </c>
    </row>
    <row r="22" spans="1:13" x14ac:dyDescent="0.2">
      <c r="A22" s="1" t="s">
        <v>70</v>
      </c>
      <c r="B22" s="1" t="s">
        <v>20</v>
      </c>
      <c r="C22" s="27">
        <v>13959</v>
      </c>
      <c r="D22" s="27">
        <v>30049</v>
      </c>
      <c r="E22" s="27">
        <v>30962</v>
      </c>
      <c r="F22" s="27">
        <v>29412</v>
      </c>
      <c r="G22" s="28">
        <v>18094</v>
      </c>
    </row>
    <row r="23" spans="1:13" x14ac:dyDescent="0.2">
      <c r="A23" s="1" t="s">
        <v>79</v>
      </c>
      <c r="B23" s="1" t="s">
        <v>22</v>
      </c>
      <c r="C23" s="27">
        <v>4447</v>
      </c>
      <c r="D23" s="27">
        <v>8536</v>
      </c>
      <c r="E23" s="27">
        <v>12421</v>
      </c>
      <c r="F23" s="27">
        <v>7976</v>
      </c>
      <c r="G23" s="28">
        <v>4746</v>
      </c>
    </row>
    <row r="24" spans="1:13" x14ac:dyDescent="0.2">
      <c r="A24" s="1" t="s">
        <v>80</v>
      </c>
      <c r="B24" s="1" t="s">
        <v>81</v>
      </c>
      <c r="C24" s="27">
        <v>6095</v>
      </c>
      <c r="D24" s="27">
        <v>12691</v>
      </c>
      <c r="E24" s="27">
        <v>8289</v>
      </c>
      <c r="F24" s="27">
        <v>6789</v>
      </c>
      <c r="G24" s="28">
        <v>3912</v>
      </c>
    </row>
    <row r="25" spans="1:13" x14ac:dyDescent="0.2">
      <c r="A25" s="1" t="s">
        <v>82</v>
      </c>
      <c r="B25" s="1" t="s">
        <v>19</v>
      </c>
      <c r="C25" s="27">
        <v>2835</v>
      </c>
      <c r="D25" s="27">
        <v>7542</v>
      </c>
      <c r="E25" s="27">
        <v>11142</v>
      </c>
      <c r="F25" s="27">
        <v>10057</v>
      </c>
      <c r="G25" s="28">
        <v>2984</v>
      </c>
    </row>
    <row r="26" spans="1:13" x14ac:dyDescent="0.2">
      <c r="A26" s="1" t="s">
        <v>83</v>
      </c>
      <c r="B26" s="1" t="s">
        <v>84</v>
      </c>
      <c r="C26" s="27">
        <v>3096</v>
      </c>
      <c r="D26" s="27">
        <v>2198</v>
      </c>
      <c r="E26" s="27">
        <v>2198</v>
      </c>
      <c r="F26" s="27">
        <v>2198</v>
      </c>
      <c r="G26" s="28">
        <v>3998</v>
      </c>
      <c r="H26" s="9"/>
      <c r="I26" s="9"/>
      <c r="J26" s="9"/>
      <c r="K26" s="9"/>
      <c r="L26" s="9"/>
      <c r="M26" s="9"/>
    </row>
    <row r="27" spans="1:13" x14ac:dyDescent="0.2">
      <c r="A27" s="1" t="s">
        <v>85</v>
      </c>
      <c r="B27" s="16" t="s">
        <v>86</v>
      </c>
      <c r="C27" s="27">
        <v>2500</v>
      </c>
      <c r="D27" s="27">
        <v>2500</v>
      </c>
      <c r="E27" s="27">
        <v>2500</v>
      </c>
      <c r="F27" s="27">
        <v>2500</v>
      </c>
      <c r="G27" s="28">
        <v>2525</v>
      </c>
    </row>
    <row r="28" spans="1:13" x14ac:dyDescent="0.2">
      <c r="A28" s="1" t="s">
        <v>87</v>
      </c>
      <c r="B28" s="1" t="s">
        <v>88</v>
      </c>
      <c r="C28" s="27">
        <v>2112</v>
      </c>
      <c r="D28" s="27">
        <v>1500</v>
      </c>
      <c r="E28" s="27">
        <v>1500</v>
      </c>
      <c r="F28" s="27">
        <v>2832</v>
      </c>
      <c r="G28" s="28">
        <v>2459</v>
      </c>
    </row>
    <row r="29" spans="1:13" x14ac:dyDescent="0.2">
      <c r="A29" s="1" t="s">
        <v>89</v>
      </c>
      <c r="B29" s="16" t="s">
        <v>90</v>
      </c>
      <c r="C29" s="27">
        <v>303</v>
      </c>
      <c r="D29" s="27">
        <v>5027</v>
      </c>
      <c r="E29" s="27">
        <v>5027</v>
      </c>
      <c r="F29" s="27">
        <v>4727</v>
      </c>
      <c r="G29" s="28">
        <v>2204</v>
      </c>
    </row>
    <row r="30" spans="1:13" x14ac:dyDescent="0.2">
      <c r="A30" s="1" t="s">
        <v>91</v>
      </c>
      <c r="B30" s="1" t="s">
        <v>92</v>
      </c>
      <c r="C30" s="27">
        <v>1941</v>
      </c>
      <c r="D30" s="27">
        <v>2600</v>
      </c>
      <c r="E30" s="27">
        <v>2850</v>
      </c>
      <c r="F30" s="27">
        <v>4124</v>
      </c>
      <c r="G30" s="28">
        <v>1961</v>
      </c>
    </row>
    <row r="31" spans="1:13" x14ac:dyDescent="0.2">
      <c r="A31" s="1" t="s">
        <v>93</v>
      </c>
      <c r="B31" s="1" t="s">
        <v>94</v>
      </c>
      <c r="C31" s="27">
        <v>1571</v>
      </c>
      <c r="D31" s="27">
        <v>5372</v>
      </c>
      <c r="E31" s="27">
        <v>4230</v>
      </c>
      <c r="F31" s="27">
        <v>4597</v>
      </c>
      <c r="G31" s="28">
        <v>1959</v>
      </c>
    </row>
    <row r="32" spans="1:13" x14ac:dyDescent="0.2">
      <c r="A32" s="1" t="s">
        <v>97</v>
      </c>
      <c r="B32" s="1" t="s">
        <v>11</v>
      </c>
      <c r="C32" s="27">
        <v>1793</v>
      </c>
      <c r="D32" s="27">
        <v>12199</v>
      </c>
      <c r="E32" s="27">
        <v>12199</v>
      </c>
      <c r="F32" s="27">
        <v>2757</v>
      </c>
      <c r="G32" s="28">
        <v>1511</v>
      </c>
    </row>
    <row r="33" spans="1:7" x14ac:dyDescent="0.2">
      <c r="A33" s="1" t="s">
        <v>98</v>
      </c>
      <c r="B33" s="1" t="s">
        <v>99</v>
      </c>
      <c r="C33" s="27">
        <v>691</v>
      </c>
      <c r="D33" s="27">
        <v>2949</v>
      </c>
      <c r="E33" s="27">
        <v>2949</v>
      </c>
      <c r="F33" s="27">
        <v>2949</v>
      </c>
      <c r="G33" s="28">
        <v>1510</v>
      </c>
    </row>
    <row r="34" spans="1:7" x14ac:dyDescent="0.2">
      <c r="A34" s="1" t="s">
        <v>100</v>
      </c>
      <c r="B34" s="1" t="s">
        <v>23</v>
      </c>
      <c r="C34" s="27">
        <v>900</v>
      </c>
      <c r="D34" s="27">
        <v>3561</v>
      </c>
      <c r="E34" s="27">
        <v>3561</v>
      </c>
      <c r="F34" s="27">
        <v>3081</v>
      </c>
      <c r="G34" s="28">
        <v>1448</v>
      </c>
    </row>
    <row r="35" spans="1:7" x14ac:dyDescent="0.2">
      <c r="A35" s="1" t="s">
        <v>101</v>
      </c>
      <c r="B35" s="1" t="s">
        <v>102</v>
      </c>
      <c r="C35" s="27">
        <v>498</v>
      </c>
      <c r="D35" s="27">
        <v>861</v>
      </c>
      <c r="E35" s="27">
        <v>861</v>
      </c>
      <c r="F35" s="27">
        <v>1676</v>
      </c>
      <c r="G35" s="28">
        <v>1319</v>
      </c>
    </row>
    <row r="36" spans="1:7" x14ac:dyDescent="0.2">
      <c r="A36" s="1" t="s">
        <v>103</v>
      </c>
      <c r="B36" s="1" t="s">
        <v>104</v>
      </c>
      <c r="C36" s="27">
        <v>1142</v>
      </c>
      <c r="D36" s="27">
        <v>1300</v>
      </c>
      <c r="E36" s="27">
        <v>1300</v>
      </c>
      <c r="F36" s="27">
        <v>1300</v>
      </c>
      <c r="G36" s="28">
        <v>1225</v>
      </c>
    </row>
    <row r="37" spans="1:7" x14ac:dyDescent="0.2">
      <c r="A37" s="1" t="s">
        <v>106</v>
      </c>
      <c r="B37" s="1" t="s">
        <v>33</v>
      </c>
      <c r="C37" s="27">
        <v>566</v>
      </c>
      <c r="D37" s="27">
        <v>700</v>
      </c>
      <c r="E37" s="27">
        <v>1105</v>
      </c>
      <c r="F37" s="27">
        <v>1505</v>
      </c>
      <c r="G37" s="28">
        <v>735</v>
      </c>
    </row>
    <row r="38" spans="1:7" x14ac:dyDescent="0.2">
      <c r="A38" s="1" t="s">
        <v>107</v>
      </c>
      <c r="B38" s="1" t="s">
        <v>108</v>
      </c>
      <c r="C38" s="27">
        <v>840</v>
      </c>
      <c r="D38" s="27">
        <v>850</v>
      </c>
      <c r="E38" s="27">
        <v>850</v>
      </c>
      <c r="F38" s="27">
        <v>1312</v>
      </c>
      <c r="G38" s="28">
        <v>701</v>
      </c>
    </row>
    <row r="39" spans="1:7" x14ac:dyDescent="0.2">
      <c r="A39" s="1" t="s">
        <v>109</v>
      </c>
      <c r="B39" s="1" t="s">
        <v>110</v>
      </c>
      <c r="C39" s="27">
        <v>1087</v>
      </c>
      <c r="D39" s="27">
        <v>2617</v>
      </c>
      <c r="E39" s="27">
        <v>1386</v>
      </c>
      <c r="F39" s="27">
        <v>1235</v>
      </c>
      <c r="G39" s="28">
        <v>691</v>
      </c>
    </row>
    <row r="40" spans="1:7" x14ac:dyDescent="0.2">
      <c r="A40" s="1" t="s">
        <v>111</v>
      </c>
      <c r="B40" s="1" t="s">
        <v>25</v>
      </c>
      <c r="C40" s="27">
        <v>784</v>
      </c>
      <c r="D40" s="27">
        <v>615</v>
      </c>
      <c r="E40" s="27">
        <v>615</v>
      </c>
      <c r="F40" s="27">
        <v>615</v>
      </c>
      <c r="G40" s="28">
        <v>569</v>
      </c>
    </row>
    <row r="41" spans="1:7" x14ac:dyDescent="0.2">
      <c r="A41" s="1" t="s">
        <v>112</v>
      </c>
      <c r="B41" s="1" t="s">
        <v>113</v>
      </c>
      <c r="C41" s="27">
        <v>1056</v>
      </c>
      <c r="D41" s="27">
        <v>1050</v>
      </c>
      <c r="E41" s="27">
        <v>1050</v>
      </c>
      <c r="F41" s="27">
        <v>1588</v>
      </c>
      <c r="G41" s="28">
        <v>564</v>
      </c>
    </row>
    <row r="42" spans="1:7" s="16" customFormat="1" x14ac:dyDescent="0.2">
      <c r="A42" s="16" t="s">
        <v>115</v>
      </c>
      <c r="B42" s="16" t="s">
        <v>116</v>
      </c>
      <c r="C42" s="29">
        <v>285</v>
      </c>
      <c r="D42" s="29">
        <v>300</v>
      </c>
      <c r="E42" s="29">
        <v>300</v>
      </c>
      <c r="F42" s="29">
        <v>1276</v>
      </c>
      <c r="G42" s="28">
        <v>537</v>
      </c>
    </row>
    <row r="43" spans="1:7" x14ac:dyDescent="0.2">
      <c r="A43" s="1" t="s">
        <v>118</v>
      </c>
      <c r="B43" s="1" t="s">
        <v>18</v>
      </c>
      <c r="C43" s="27">
        <v>3482</v>
      </c>
      <c r="D43" s="27">
        <v>1029</v>
      </c>
      <c r="E43" s="27">
        <v>1029</v>
      </c>
      <c r="F43" s="27">
        <v>1029</v>
      </c>
      <c r="G43" s="28">
        <v>460</v>
      </c>
    </row>
    <row r="44" spans="1:7" x14ac:dyDescent="0.2">
      <c r="A44" s="1" t="s">
        <v>119</v>
      </c>
      <c r="B44" s="16" t="s">
        <v>120</v>
      </c>
      <c r="C44" s="27">
        <v>247</v>
      </c>
      <c r="D44" s="27">
        <v>0</v>
      </c>
      <c r="E44" s="27">
        <v>927</v>
      </c>
      <c r="F44" s="27">
        <v>450</v>
      </c>
      <c r="G44" s="28">
        <v>433</v>
      </c>
    </row>
    <row r="45" spans="1:7" x14ac:dyDescent="0.2">
      <c r="A45" s="1" t="s">
        <v>121</v>
      </c>
      <c r="B45" s="1" t="s">
        <v>122</v>
      </c>
      <c r="C45" s="27">
        <v>575</v>
      </c>
      <c r="D45" s="27">
        <v>1319</v>
      </c>
      <c r="E45" s="27">
        <v>1319</v>
      </c>
      <c r="F45" s="27">
        <v>1319</v>
      </c>
      <c r="G45" s="28">
        <v>376</v>
      </c>
    </row>
    <row r="46" spans="1:7" x14ac:dyDescent="0.2">
      <c r="A46" s="1" t="s">
        <v>123</v>
      </c>
      <c r="B46" s="16" t="s">
        <v>124</v>
      </c>
      <c r="C46" s="27">
        <v>85</v>
      </c>
      <c r="D46" s="27">
        <v>450</v>
      </c>
      <c r="E46" s="27">
        <v>450</v>
      </c>
      <c r="F46" s="27">
        <v>450</v>
      </c>
      <c r="G46" s="28">
        <v>339</v>
      </c>
    </row>
    <row r="47" spans="1:7" x14ac:dyDescent="0.2">
      <c r="A47" s="1" t="s">
        <v>125</v>
      </c>
      <c r="B47" s="16" t="s">
        <v>126</v>
      </c>
      <c r="C47" s="27">
        <v>624</v>
      </c>
      <c r="D47" s="27">
        <v>1000</v>
      </c>
      <c r="E47" s="27">
        <v>1000</v>
      </c>
      <c r="F47" s="27">
        <v>780</v>
      </c>
      <c r="G47" s="28">
        <v>323</v>
      </c>
    </row>
    <row r="48" spans="1:7" x14ac:dyDescent="0.2">
      <c r="A48" s="1" t="s">
        <v>127</v>
      </c>
      <c r="B48" s="1" t="s">
        <v>28</v>
      </c>
      <c r="C48" s="27">
        <v>83</v>
      </c>
      <c r="D48" s="27">
        <v>100</v>
      </c>
      <c r="E48" s="27">
        <v>100</v>
      </c>
      <c r="F48" s="27">
        <v>100</v>
      </c>
      <c r="G48" s="28">
        <v>305</v>
      </c>
    </row>
    <row r="49" spans="1:7" x14ac:dyDescent="0.2">
      <c r="A49" s="1" t="s">
        <v>128</v>
      </c>
      <c r="B49" s="1" t="s">
        <v>129</v>
      </c>
      <c r="C49" s="27">
        <v>1312</v>
      </c>
      <c r="D49" s="27">
        <v>267</v>
      </c>
      <c r="E49" s="27">
        <v>267</v>
      </c>
      <c r="F49" s="27">
        <v>267</v>
      </c>
      <c r="G49" s="28">
        <v>266</v>
      </c>
    </row>
    <row r="50" spans="1:7" x14ac:dyDescent="0.2">
      <c r="A50" s="1" t="s">
        <v>130</v>
      </c>
      <c r="B50" s="1" t="s">
        <v>26</v>
      </c>
      <c r="C50" s="27">
        <v>408</v>
      </c>
      <c r="D50" s="27">
        <v>2364</v>
      </c>
      <c r="E50" s="27">
        <v>2364</v>
      </c>
      <c r="F50" s="27">
        <v>1550</v>
      </c>
      <c r="G50" s="28">
        <v>260</v>
      </c>
    </row>
    <row r="51" spans="1:7" x14ac:dyDescent="0.2">
      <c r="A51" s="1" t="s">
        <v>131</v>
      </c>
      <c r="B51" s="1" t="s">
        <v>29</v>
      </c>
      <c r="C51" s="27">
        <v>272</v>
      </c>
      <c r="D51" s="27">
        <v>300</v>
      </c>
      <c r="E51" s="27">
        <v>300</v>
      </c>
      <c r="F51" s="27">
        <v>300</v>
      </c>
      <c r="G51" s="28">
        <v>210</v>
      </c>
    </row>
    <row r="52" spans="1:7" x14ac:dyDescent="0.2">
      <c r="A52" s="1" t="s">
        <v>132</v>
      </c>
      <c r="B52" s="1" t="s">
        <v>133</v>
      </c>
      <c r="C52" s="27">
        <v>281</v>
      </c>
      <c r="D52" s="27">
        <v>208</v>
      </c>
      <c r="E52" s="27">
        <v>231</v>
      </c>
      <c r="F52" s="27">
        <v>231</v>
      </c>
      <c r="G52" s="28">
        <v>185</v>
      </c>
    </row>
    <row r="53" spans="1:7" x14ac:dyDescent="0.2">
      <c r="A53" s="1" t="s">
        <v>134</v>
      </c>
      <c r="B53" s="1" t="s">
        <v>32</v>
      </c>
      <c r="C53" s="27">
        <v>316</v>
      </c>
      <c r="D53" s="27">
        <v>160</v>
      </c>
      <c r="E53" s="27">
        <v>160</v>
      </c>
      <c r="F53" s="27">
        <v>160</v>
      </c>
      <c r="G53" s="28">
        <v>158</v>
      </c>
    </row>
    <row r="54" spans="1:7" x14ac:dyDescent="0.2">
      <c r="B54" s="10" t="s">
        <v>34</v>
      </c>
      <c r="C54" s="27">
        <v>0</v>
      </c>
      <c r="D54" s="27">
        <v>0</v>
      </c>
      <c r="E54" s="27">
        <v>0</v>
      </c>
      <c r="F54" s="27">
        <v>0</v>
      </c>
      <c r="G54" s="28">
        <v>38</v>
      </c>
    </row>
    <row r="55" spans="1:7" x14ac:dyDescent="0.2">
      <c r="A55" s="1" t="s">
        <v>137</v>
      </c>
      <c r="B55" s="16" t="s">
        <v>138</v>
      </c>
      <c r="C55" s="27">
        <v>195</v>
      </c>
      <c r="D55" s="27">
        <v>143</v>
      </c>
      <c r="E55" s="27">
        <v>143</v>
      </c>
      <c r="F55" s="27">
        <v>143</v>
      </c>
      <c r="G55" s="28">
        <v>33</v>
      </c>
    </row>
    <row r="56" spans="1:7" x14ac:dyDescent="0.2">
      <c r="A56" s="1" t="s">
        <v>139</v>
      </c>
      <c r="B56" s="1" t="s">
        <v>30</v>
      </c>
      <c r="C56" s="27">
        <v>271</v>
      </c>
      <c r="D56" s="27">
        <v>140</v>
      </c>
      <c r="E56" s="27">
        <v>140</v>
      </c>
      <c r="F56" s="27">
        <v>140</v>
      </c>
      <c r="G56" s="28">
        <v>24</v>
      </c>
    </row>
    <row r="57" spans="1:7" x14ac:dyDescent="0.2">
      <c r="A57" s="1" t="s">
        <v>140</v>
      </c>
      <c r="B57" s="1" t="s">
        <v>141</v>
      </c>
      <c r="C57" s="27">
        <v>3</v>
      </c>
      <c r="D57" s="27">
        <v>0</v>
      </c>
      <c r="E57" s="27">
        <v>0</v>
      </c>
      <c r="F57" s="27">
        <v>0</v>
      </c>
      <c r="G57" s="28">
        <v>15</v>
      </c>
    </row>
    <row r="58" spans="1:7" x14ac:dyDescent="0.2">
      <c r="A58" s="1" t="s">
        <v>142</v>
      </c>
      <c r="B58" s="1" t="s">
        <v>36</v>
      </c>
      <c r="C58" s="27">
        <v>98</v>
      </c>
      <c r="D58" s="27">
        <v>0</v>
      </c>
      <c r="E58" s="27">
        <v>33</v>
      </c>
      <c r="F58" s="27">
        <v>33</v>
      </c>
      <c r="G58" s="28">
        <v>11</v>
      </c>
    </row>
    <row r="59" spans="1:7" x14ac:dyDescent="0.2">
      <c r="B59" s="10" t="s">
        <v>27</v>
      </c>
      <c r="C59" s="27">
        <v>0</v>
      </c>
      <c r="D59" s="27">
        <v>301</v>
      </c>
      <c r="E59" s="27">
        <v>1363</v>
      </c>
      <c r="F59" s="27">
        <v>0</v>
      </c>
      <c r="G59" s="28">
        <v>3</v>
      </c>
    </row>
    <row r="60" spans="1:7" x14ac:dyDescent="0.2">
      <c r="B60" s="10" t="s">
        <v>35</v>
      </c>
      <c r="C60" s="27">
        <v>8</v>
      </c>
      <c r="D60" s="27">
        <v>0</v>
      </c>
      <c r="E60" s="27">
        <v>0</v>
      </c>
      <c r="F60" s="27">
        <v>0</v>
      </c>
      <c r="G60" s="28">
        <v>0</v>
      </c>
    </row>
    <row r="61" spans="1:7" x14ac:dyDescent="0.2">
      <c r="A61" s="1" t="s">
        <v>143</v>
      </c>
      <c r="B61" s="1" t="s">
        <v>31</v>
      </c>
      <c r="C61" s="27">
        <v>43</v>
      </c>
      <c r="D61" s="27">
        <v>0</v>
      </c>
      <c r="E61" s="27">
        <v>0</v>
      </c>
      <c r="F61" s="27">
        <v>0</v>
      </c>
      <c r="G61" s="28">
        <v>0</v>
      </c>
    </row>
    <row r="62" spans="1:7" x14ac:dyDescent="0.2">
      <c r="A62" s="1" t="s">
        <v>144</v>
      </c>
      <c r="B62" s="1" t="s">
        <v>145</v>
      </c>
      <c r="C62" s="27">
        <v>9</v>
      </c>
      <c r="D62" s="27">
        <v>0</v>
      </c>
      <c r="E62" s="27">
        <v>22</v>
      </c>
      <c r="F62" s="27">
        <v>22</v>
      </c>
      <c r="G62" s="28">
        <v>0</v>
      </c>
    </row>
    <row r="63" spans="1:7" x14ac:dyDescent="0.2">
      <c r="A63" s="1" t="s">
        <v>146</v>
      </c>
      <c r="B63" s="1" t="s">
        <v>147</v>
      </c>
      <c r="C63" s="27">
        <v>0</v>
      </c>
      <c r="D63" s="27">
        <v>-35780</v>
      </c>
      <c r="E63" s="27">
        <v>-31028</v>
      </c>
      <c r="F63" s="27">
        <v>-27987</v>
      </c>
      <c r="G63" s="28">
        <v>0</v>
      </c>
    </row>
    <row r="64" spans="1:7" x14ac:dyDescent="0.2">
      <c r="B64" s="10" t="s">
        <v>148</v>
      </c>
      <c r="C64" s="27"/>
      <c r="D64" s="27">
        <v>0</v>
      </c>
      <c r="E64" s="27">
        <v>-150000</v>
      </c>
      <c r="F64" s="27">
        <v>-300000</v>
      </c>
      <c r="G64" s="28">
        <v>0</v>
      </c>
    </row>
    <row r="65" spans="2:7" x14ac:dyDescent="0.2">
      <c r="B65" s="10" t="s">
        <v>150</v>
      </c>
      <c r="C65" s="27">
        <v>0</v>
      </c>
      <c r="D65" s="27">
        <v>15286</v>
      </c>
      <c r="E65" s="27">
        <v>0</v>
      </c>
      <c r="F65" s="27">
        <v>0</v>
      </c>
      <c r="G65" s="28">
        <v>0</v>
      </c>
    </row>
    <row r="66" spans="2:7" x14ac:dyDescent="0.2">
      <c r="B66" s="1" t="s">
        <v>166</v>
      </c>
      <c r="C66" s="27">
        <f>C67-SUM(C8:C65)</f>
        <v>-24.999999999534339</v>
      </c>
      <c r="D66" s="27">
        <f>D67-SUM(D8:D65)</f>
        <v>0</v>
      </c>
      <c r="E66" s="27">
        <f>E67-SUM(E8:E65)</f>
        <v>0</v>
      </c>
      <c r="F66" s="27">
        <f>F67-SUM(F8:F65)</f>
        <v>0</v>
      </c>
      <c r="G66" s="28">
        <f>G67-SUM(G8:G65)</f>
        <v>-3.0000000004656613</v>
      </c>
    </row>
    <row r="67" spans="2:7" x14ac:dyDescent="0.2">
      <c r="B67" s="15" t="s">
        <v>158</v>
      </c>
      <c r="C67" s="30">
        <v>2613761.0000000005</v>
      </c>
      <c r="D67" s="30">
        <v>3502763</v>
      </c>
      <c r="E67" s="30">
        <v>3736111</v>
      </c>
      <c r="F67" s="30">
        <v>3156750.0000000005</v>
      </c>
      <c r="G67" s="31">
        <v>3308480.9999999995</v>
      </c>
    </row>
    <row r="68" spans="2:7" x14ac:dyDescent="0.2">
      <c r="C68" s="32"/>
      <c r="D68" s="32"/>
      <c r="E68" s="32"/>
      <c r="F68" s="32"/>
      <c r="G68" s="28"/>
    </row>
    <row r="69" spans="2:7" x14ac:dyDescent="0.2">
      <c r="B69" s="15" t="s">
        <v>162</v>
      </c>
      <c r="C69" s="32"/>
      <c r="D69" s="32"/>
      <c r="E69" s="32"/>
      <c r="F69" s="32"/>
      <c r="G69" s="28"/>
    </row>
    <row r="70" spans="2:7" x14ac:dyDescent="0.2">
      <c r="B70" s="1" t="s">
        <v>6</v>
      </c>
      <c r="C70" s="27">
        <v>1160782</v>
      </c>
      <c r="D70" s="27">
        <v>1585800</v>
      </c>
      <c r="E70" s="27">
        <v>1521938</v>
      </c>
      <c r="F70" s="27">
        <v>1380425</v>
      </c>
      <c r="G70" s="28">
        <v>1282794</v>
      </c>
    </row>
    <row r="71" spans="2:7" x14ac:dyDescent="0.2">
      <c r="B71" s="1" t="s">
        <v>49</v>
      </c>
      <c r="C71" s="27">
        <v>745888</v>
      </c>
      <c r="D71" s="27">
        <v>834213</v>
      </c>
      <c r="E71" s="27">
        <v>870981</v>
      </c>
      <c r="F71" s="27">
        <v>833415</v>
      </c>
      <c r="G71" s="28">
        <v>792972</v>
      </c>
    </row>
    <row r="72" spans="2:7" x14ac:dyDescent="0.2">
      <c r="B72" s="1" t="s">
        <v>50</v>
      </c>
      <c r="C72" s="27">
        <v>681892</v>
      </c>
      <c r="D72" s="27">
        <v>699229</v>
      </c>
      <c r="E72" s="27">
        <v>730245</v>
      </c>
      <c r="F72" s="27">
        <v>680950</v>
      </c>
      <c r="G72" s="28">
        <v>613788</v>
      </c>
    </row>
    <row r="73" spans="2:7" x14ac:dyDescent="0.2">
      <c r="B73" s="1" t="s">
        <v>52</v>
      </c>
      <c r="C73" s="27">
        <v>206254</v>
      </c>
      <c r="D73" s="27">
        <v>402233</v>
      </c>
      <c r="E73" s="27">
        <v>415483</v>
      </c>
      <c r="F73" s="27">
        <v>380523</v>
      </c>
      <c r="G73" s="28">
        <v>418451</v>
      </c>
    </row>
    <row r="74" spans="2:7" x14ac:dyDescent="0.2">
      <c r="B74" s="1" t="s">
        <v>54</v>
      </c>
      <c r="C74" s="27">
        <v>225544</v>
      </c>
      <c r="D74" s="27">
        <v>352868</v>
      </c>
      <c r="E74" s="27">
        <v>352069</v>
      </c>
      <c r="F74" s="27">
        <v>347869</v>
      </c>
      <c r="G74" s="28">
        <v>370879</v>
      </c>
    </row>
    <row r="75" spans="2:7" x14ac:dyDescent="0.2">
      <c r="B75" s="1" t="s">
        <v>55</v>
      </c>
      <c r="C75" s="27">
        <v>65144.000000000007</v>
      </c>
      <c r="D75" s="27">
        <v>194569</v>
      </c>
      <c r="E75" s="27">
        <v>202669</v>
      </c>
      <c r="F75" s="27">
        <v>165614</v>
      </c>
      <c r="G75" s="28">
        <v>171306</v>
      </c>
    </row>
    <row r="76" spans="2:7" x14ac:dyDescent="0.2">
      <c r="B76" s="1" t="s">
        <v>57</v>
      </c>
      <c r="C76" s="27">
        <v>27758</v>
      </c>
      <c r="D76" s="27">
        <v>140542</v>
      </c>
      <c r="E76" s="27">
        <v>171951</v>
      </c>
      <c r="F76" s="27">
        <v>159857</v>
      </c>
      <c r="G76" s="28">
        <v>132936</v>
      </c>
    </row>
    <row r="77" spans="2:7" x14ac:dyDescent="0.2">
      <c r="B77" s="1" t="s">
        <v>58</v>
      </c>
      <c r="C77" s="27">
        <v>95339</v>
      </c>
      <c r="D77" s="27">
        <v>151898</v>
      </c>
      <c r="E77" s="27">
        <v>146379</v>
      </c>
      <c r="F77" s="27">
        <v>130714</v>
      </c>
      <c r="G77" s="28">
        <v>122847</v>
      </c>
    </row>
    <row r="78" spans="2:7" x14ac:dyDescent="0.2">
      <c r="B78" s="1" t="s">
        <v>71</v>
      </c>
      <c r="C78" s="27">
        <v>12570</v>
      </c>
      <c r="D78" s="27">
        <v>29247</v>
      </c>
      <c r="E78" s="27">
        <v>26202</v>
      </c>
      <c r="F78" s="27">
        <v>25228</v>
      </c>
      <c r="G78" s="28">
        <v>18055</v>
      </c>
    </row>
    <row r="79" spans="2:7" x14ac:dyDescent="0.2">
      <c r="B79" s="1" t="s">
        <v>72</v>
      </c>
      <c r="C79" s="27">
        <v>8194</v>
      </c>
      <c r="D79" s="27">
        <v>21377</v>
      </c>
      <c r="E79" s="27">
        <v>33398</v>
      </c>
      <c r="F79" s="27">
        <v>34828</v>
      </c>
      <c r="G79" s="28">
        <v>16097.000000000002</v>
      </c>
    </row>
    <row r="80" spans="2:7" x14ac:dyDescent="0.2">
      <c r="B80" s="1" t="s">
        <v>73</v>
      </c>
      <c r="C80" s="27">
        <v>11522</v>
      </c>
      <c r="D80" s="27">
        <v>75107</v>
      </c>
      <c r="E80" s="27">
        <v>74606</v>
      </c>
      <c r="F80" s="27">
        <v>47129</v>
      </c>
      <c r="G80" s="28">
        <v>13242</v>
      </c>
    </row>
    <row r="81" spans="2:7" x14ac:dyDescent="0.2">
      <c r="B81" s="1" t="s">
        <v>74</v>
      </c>
      <c r="C81" s="27">
        <v>13627</v>
      </c>
      <c r="D81" s="27">
        <v>11641</v>
      </c>
      <c r="E81" s="27">
        <v>11641</v>
      </c>
      <c r="F81" s="27">
        <v>11641</v>
      </c>
      <c r="G81" s="28">
        <v>13028</v>
      </c>
    </row>
    <row r="82" spans="2:7" x14ac:dyDescent="0.2">
      <c r="B82" s="1" t="s">
        <v>75</v>
      </c>
      <c r="C82" s="27">
        <v>20746</v>
      </c>
      <c r="D82" s="27">
        <v>32008.000000000004</v>
      </c>
      <c r="E82" s="27">
        <v>35895</v>
      </c>
      <c r="F82" s="27">
        <v>43849</v>
      </c>
      <c r="G82" s="28">
        <v>8868</v>
      </c>
    </row>
    <row r="83" spans="2:7" x14ac:dyDescent="0.2">
      <c r="B83" s="1" t="s">
        <v>76</v>
      </c>
      <c r="C83" s="27">
        <v>6806</v>
      </c>
      <c r="D83" s="27">
        <v>18464</v>
      </c>
      <c r="E83" s="27">
        <v>29118</v>
      </c>
      <c r="F83" s="27">
        <v>11986</v>
      </c>
      <c r="G83" s="28">
        <v>7699</v>
      </c>
    </row>
    <row r="84" spans="2:7" x14ac:dyDescent="0.2">
      <c r="B84" s="1" t="s">
        <v>77</v>
      </c>
      <c r="C84" s="27">
        <v>3271</v>
      </c>
      <c r="D84" s="27">
        <v>9329</v>
      </c>
      <c r="E84" s="27">
        <v>8314</v>
      </c>
      <c r="F84" s="27">
        <v>8314</v>
      </c>
      <c r="G84" s="28">
        <v>6971</v>
      </c>
    </row>
    <row r="85" spans="2:7" x14ac:dyDescent="0.2">
      <c r="B85" s="1" t="s">
        <v>95</v>
      </c>
      <c r="C85" s="27">
        <v>2376</v>
      </c>
      <c r="D85" s="27">
        <v>3798</v>
      </c>
      <c r="E85" s="27">
        <v>3798</v>
      </c>
      <c r="F85" s="27">
        <v>3798</v>
      </c>
      <c r="G85" s="28">
        <v>1827</v>
      </c>
    </row>
    <row r="86" spans="2:7" x14ac:dyDescent="0.2">
      <c r="B86" s="1" t="s">
        <v>105</v>
      </c>
      <c r="C86" s="27">
        <v>3883</v>
      </c>
      <c r="D86" s="27">
        <v>2736</v>
      </c>
      <c r="E86" s="27">
        <v>2736</v>
      </c>
      <c r="F86" s="27">
        <v>2736</v>
      </c>
      <c r="G86" s="28">
        <v>835</v>
      </c>
    </row>
    <row r="87" spans="2:7" x14ac:dyDescent="0.2">
      <c r="B87" s="1" t="s">
        <v>114</v>
      </c>
      <c r="C87" s="27">
        <v>1494</v>
      </c>
      <c r="D87" s="27">
        <v>6309</v>
      </c>
      <c r="E87" s="27">
        <v>6309</v>
      </c>
      <c r="F87" s="27">
        <v>6309</v>
      </c>
      <c r="G87" s="28">
        <v>552</v>
      </c>
    </row>
    <row r="88" spans="2:7" x14ac:dyDescent="0.2">
      <c r="B88" s="1" t="s">
        <v>135</v>
      </c>
      <c r="C88" s="27">
        <v>67</v>
      </c>
      <c r="D88" s="27">
        <v>200</v>
      </c>
      <c r="E88" s="27">
        <v>200</v>
      </c>
      <c r="F88" s="27">
        <v>200</v>
      </c>
      <c r="G88" s="28">
        <v>138</v>
      </c>
    </row>
    <row r="89" spans="2:7" x14ac:dyDescent="0.2">
      <c r="B89" s="1" t="s">
        <v>136</v>
      </c>
      <c r="C89" s="27">
        <v>40</v>
      </c>
      <c r="D89" s="27">
        <v>8583</v>
      </c>
      <c r="E89" s="27">
        <v>8583</v>
      </c>
      <c r="F89" s="27">
        <v>8583</v>
      </c>
      <c r="G89" s="28">
        <v>47</v>
      </c>
    </row>
    <row r="90" spans="2:7" x14ac:dyDescent="0.2">
      <c r="B90" s="10" t="s">
        <v>148</v>
      </c>
      <c r="C90" s="27"/>
      <c r="D90" s="27">
        <v>0</v>
      </c>
      <c r="E90" s="27">
        <v>-150000</v>
      </c>
      <c r="F90" s="27">
        <v>-300000</v>
      </c>
      <c r="G90" s="28">
        <v>0</v>
      </c>
    </row>
    <row r="91" spans="2:7" x14ac:dyDescent="0.2">
      <c r="B91" s="10" t="s">
        <v>149</v>
      </c>
      <c r="C91" s="27">
        <v>0</v>
      </c>
      <c r="D91" s="27">
        <v>85641</v>
      </c>
      <c r="E91" s="27">
        <v>1500</v>
      </c>
      <c r="F91" s="27">
        <v>0</v>
      </c>
      <c r="G91" s="28">
        <v>0</v>
      </c>
    </row>
    <row r="92" spans="2:7" x14ac:dyDescent="0.2">
      <c r="B92" s="1" t="s">
        <v>166</v>
      </c>
      <c r="C92" s="27">
        <f>C93-SUM(C70:C91)</f>
        <v>-69618.999999999069</v>
      </c>
      <c r="D92" s="27">
        <f t="shared" ref="D92:G92" si="0">D93-SUM(D70:D91)</f>
        <v>-9345</v>
      </c>
      <c r="E92" s="27">
        <f t="shared" si="0"/>
        <v>-19345</v>
      </c>
      <c r="F92" s="27">
        <f t="shared" si="0"/>
        <v>-19344.999999999534</v>
      </c>
      <c r="G92" s="28">
        <f t="shared" si="0"/>
        <v>-29618</v>
      </c>
    </row>
    <row r="93" spans="2:7" x14ac:dyDescent="0.2">
      <c r="B93" s="15" t="s">
        <v>159</v>
      </c>
      <c r="C93" s="30">
        <v>3223578.0000000009</v>
      </c>
      <c r="D93" s="30">
        <v>4656447</v>
      </c>
      <c r="E93" s="30">
        <v>4484670</v>
      </c>
      <c r="F93" s="30">
        <v>3964623.0000000005</v>
      </c>
      <c r="G93" s="31">
        <v>3963714</v>
      </c>
    </row>
    <row r="94" spans="2:7" x14ac:dyDescent="0.2">
      <c r="C94" s="32"/>
      <c r="D94" s="32"/>
      <c r="E94" s="32"/>
      <c r="F94" s="32"/>
      <c r="G94" s="28"/>
    </row>
    <row r="95" spans="2:7" x14ac:dyDescent="0.2">
      <c r="B95" s="15" t="s">
        <v>163</v>
      </c>
      <c r="C95" s="32"/>
      <c r="D95" s="32"/>
      <c r="E95" s="32"/>
      <c r="F95" s="32"/>
      <c r="G95" s="28"/>
    </row>
    <row r="96" spans="2:7" x14ac:dyDescent="0.2">
      <c r="B96" s="1" t="s">
        <v>78</v>
      </c>
      <c r="C96" s="27">
        <v>3157</v>
      </c>
      <c r="D96" s="27">
        <v>4494</v>
      </c>
      <c r="E96" s="27">
        <v>4494</v>
      </c>
      <c r="F96" s="27">
        <v>4494</v>
      </c>
      <c r="G96" s="28">
        <v>6943</v>
      </c>
    </row>
    <row r="97" spans="2:7" x14ac:dyDescent="0.2">
      <c r="B97" s="1" t="s">
        <v>96</v>
      </c>
      <c r="C97" s="27">
        <v>294</v>
      </c>
      <c r="D97" s="27">
        <v>2550</v>
      </c>
      <c r="E97" s="27">
        <v>2550</v>
      </c>
      <c r="F97" s="27">
        <v>2050</v>
      </c>
      <c r="G97" s="28">
        <v>1519</v>
      </c>
    </row>
    <row r="98" spans="2:7" x14ac:dyDescent="0.2">
      <c r="B98" s="1" t="s">
        <v>117</v>
      </c>
      <c r="C98" s="27">
        <v>481</v>
      </c>
      <c r="D98" s="27">
        <v>565</v>
      </c>
      <c r="E98" s="27">
        <v>565</v>
      </c>
      <c r="F98" s="27">
        <v>800</v>
      </c>
      <c r="G98" s="28">
        <v>524</v>
      </c>
    </row>
    <row r="99" spans="2:7" x14ac:dyDescent="0.2">
      <c r="B99" s="1" t="s">
        <v>166</v>
      </c>
      <c r="C99" s="27">
        <f>+C100-SUM(C96:C98)</f>
        <v>0</v>
      </c>
      <c r="D99" s="27">
        <f t="shared" ref="D99:G99" si="1">+D100-SUM(D96:D98)</f>
        <v>0</v>
      </c>
      <c r="E99" s="27">
        <f t="shared" si="1"/>
        <v>0</v>
      </c>
      <c r="F99" s="27">
        <f t="shared" si="1"/>
        <v>0</v>
      </c>
      <c r="G99" s="28">
        <f t="shared" si="1"/>
        <v>0</v>
      </c>
    </row>
    <row r="100" spans="2:7" x14ac:dyDescent="0.2">
      <c r="B100" s="15" t="s">
        <v>160</v>
      </c>
      <c r="C100" s="30">
        <v>3932</v>
      </c>
      <c r="D100" s="30">
        <v>7609</v>
      </c>
      <c r="E100" s="30">
        <v>7609</v>
      </c>
      <c r="F100" s="30">
        <v>7343.9999999999991</v>
      </c>
      <c r="G100" s="31">
        <v>8986</v>
      </c>
    </row>
    <row r="101" spans="2:7" x14ac:dyDescent="0.2">
      <c r="C101" s="27"/>
      <c r="D101" s="27"/>
      <c r="E101" s="27"/>
      <c r="F101" s="27"/>
      <c r="G101" s="28"/>
    </row>
    <row r="102" spans="2:7" x14ac:dyDescent="0.2">
      <c r="B102" s="1" t="s">
        <v>164</v>
      </c>
      <c r="C102" s="27">
        <f>C104-C100-C93-C67</f>
        <v>-25088.000000002328</v>
      </c>
      <c r="D102" s="27">
        <f t="shared" ref="D102:G102" si="2">D104-D100-D93-D67</f>
        <v>-145951.00000000186</v>
      </c>
      <c r="E102" s="27">
        <f t="shared" si="2"/>
        <v>-148714.99999999907</v>
      </c>
      <c r="F102" s="27">
        <f t="shared" si="2"/>
        <v>-148715.00000000186</v>
      </c>
      <c r="G102" s="28">
        <f t="shared" si="2"/>
        <v>-99770.999999999534</v>
      </c>
    </row>
    <row r="103" spans="2:7" x14ac:dyDescent="0.2">
      <c r="C103" s="27"/>
      <c r="D103" s="27"/>
      <c r="E103" s="27"/>
      <c r="F103" s="27"/>
      <c r="G103" s="28"/>
    </row>
    <row r="104" spans="2:7" ht="12" x14ac:dyDescent="0.25">
      <c r="B104" s="11" t="s">
        <v>165</v>
      </c>
      <c r="C104" s="33">
        <v>5816182.9999999991</v>
      </c>
      <c r="D104" s="33">
        <v>8020867.9999999981</v>
      </c>
      <c r="E104" s="33">
        <v>8079675.0000000009</v>
      </c>
      <c r="F104" s="33">
        <v>6980001.9999999991</v>
      </c>
      <c r="G104" s="34">
        <v>7181410</v>
      </c>
    </row>
    <row r="105" spans="2:7" ht="26.25" customHeight="1" x14ac:dyDescent="0.2">
      <c r="B105" s="90" t="s">
        <v>167</v>
      </c>
      <c r="C105" s="90"/>
      <c r="D105" s="90"/>
      <c r="E105" s="90"/>
      <c r="F105" s="90"/>
      <c r="G105" s="90"/>
    </row>
    <row r="106" spans="2:7" x14ac:dyDescent="0.2">
      <c r="C106" s="2"/>
    </row>
    <row r="107" spans="2:7" x14ac:dyDescent="0.2">
      <c r="C107" s="9"/>
      <c r="D107" s="9"/>
      <c r="E107" s="9"/>
      <c r="F107" s="9"/>
      <c r="G107" s="9"/>
    </row>
  </sheetData>
  <mergeCells count="3">
    <mergeCell ref="B1:G1"/>
    <mergeCell ref="B105:G105"/>
    <mergeCell ref="D3:G3"/>
  </mergeCells>
  <pageMargins left="0.70866141732283472" right="0.70866141732283472" top="0.74803149606299213" bottom="0.74803149606299213" header="0.31496062992125984" footer="0.31496062992125984"/>
  <pageSetup paperSize="9" scale="90" fitToHeight="2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etadata xmlns="http://www.objective.com/ecm/document/metadata/4A3DA1AEBBA04EABBD37CE9141504FCB" version="1.0.0">
  <systemFields>
    <field name="Objective-Id">
      <value order="0">A990013</value>
    </field>
    <field name="Objective-Title">
      <value order="0">ef.ar22.221020.let.001.mm.att01</value>
    </field>
    <field name="Objective-Description">
      <value order="0"/>
    </field>
    <field name="Objective-CreationStamp">
      <value order="0">2022-10-20T08:00:00Z</value>
    </field>
    <field name="Objective-IsApproved">
      <value order="0">false</value>
    </field>
    <field name="Objective-IsPublished">
      <value order="0">true</value>
    </field>
    <field name="Objective-DatePublished">
      <value order="0">2022-10-20T23:12:33Z</value>
    </field>
    <field name="Objective-ModificationStamp">
      <value order="0">2022-10-20T23:12:33Z</value>
    </field>
    <field name="Objective-Owner">
      <value order="0">Liveris, Margaret</value>
    </field>
    <field name="Objective-Path">
      <value order="0">Parliament of Western Australia:Legislative Council:Parliamentary Committees:AA Estimates and Financial Operations Committee (EF):A 2021-22 Annual Reports (AR22):Correspondence:Corro In</value>
    </field>
    <field name="Objective-Parent">
      <value order="0">Corro In</value>
    </field>
    <field name="Objective-State">
      <value order="0">Published</value>
    </field>
    <field name="Objective-VersionId">
      <value order="0">vA1858688</value>
    </field>
    <field name="Objective-Version">
      <value order="0">1.0</value>
    </field>
    <field name="Objective-VersionNumber">
      <value order="0">1</value>
    </field>
    <field name="Objective-VersionComment">
      <value order="0">First version</value>
    </field>
    <field name="Objective-FileNumber">
      <value order="0">CO116017</value>
    </field>
    <field name="Objective-Classification">
      <value order="0"/>
    </field>
    <field name="Objective-Caveats">
      <value order="0"/>
    </field>
  </systemFields>
  <catalogues>
    <catalogue name="DLC Document - Correspondence Type Catalogue" type="type" ori="id:cA2">
      <field name="Objective-DLC Committee Name">
        <value order="0">Estimates and Financial Operations Committee</value>
      </field>
      <field name="Objective-DLC Inquiry Code">
        <value order="0">2021-22 Annual Reports - AR22</value>
      </field>
      <field name="Objective-Date Sent/Received">
        <value order="0">2022-10-19T16:00:00Z</value>
      </field>
      <field name="Objective-Parliament">
        <value order="0">41</value>
      </field>
      <field name="Objective-Session">
        <value order="0">1</value>
      </field>
      <field name="Objective-Recipient/Sender">
        <value order="0">Hon Mark McGowan MLA</value>
      </field>
      <field name="Objective-Organisation">
        <value order="0"/>
      </field>
      <field name="Objective-Comments">
        <value order="0">Spreadsheet - additional data</value>
      </field>
      <field name="Objective-Correspondence Type">
        <value order="0">Letter</value>
      </field>
      <field name="Objective-Status">
        <value order="0"/>
      </field>
      <field name="Objective-Status resolution date">
        <value order="0"/>
      </field>
    </catalogue>
  </catalogues>
</metadata>
</file>

<file path=customXml/itemProps1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4A3DA1AEBBA04EABBD37CE9141504FC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CA Exp</vt:lpstr>
      <vt:lpstr>TCOS</vt:lpstr>
      <vt:lpstr>AIP</vt:lpstr>
      <vt:lpstr>AIP!Print_Area</vt:lpstr>
      <vt:lpstr>'CA Exp'!Print_Area</vt:lpstr>
      <vt:lpstr>TCOS!Print_Area</vt:lpstr>
      <vt:lpstr>AIP!Print_Titles</vt:lpstr>
      <vt:lpstr>'CA Exp'!Print_Titles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Wright, Chris</dc:creator>
  <cp:lastModifiedBy>Liveris, Margaret</cp:lastModifiedBy>
  <cp:lastPrinted>2022-10-18T04:31:22Z</cp:lastPrinted>
  <dcterms:created xsi:type="dcterms:W3CDTF">2022-10-14T02:08:32Z</dcterms:created>
  <dcterms:modified xsi:type="dcterms:W3CDTF">2022-10-27T06:17:44Z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A990013</vt:lpwstr>
  </property>
  <property fmtid="{D5CDD505-2E9C-101B-9397-08002B2CF9AE}" pid="4" name="Objective-Title">
    <vt:lpwstr>ef.ar22.221020.let.001.mm.att01</vt:lpwstr>
  </property>
  <property fmtid="{D5CDD505-2E9C-101B-9397-08002B2CF9AE}" pid="5" name="Objective-Description">
    <vt:lpwstr/>
  </property>
  <property fmtid="{D5CDD505-2E9C-101B-9397-08002B2CF9AE}" pid="6" name="Objective-CreationStamp">
    <vt:filetime>2022-10-20T08:00:00Z</vt:filetime>
  </property>
  <property fmtid="{D5CDD505-2E9C-101B-9397-08002B2CF9AE}" pid="7" name="Objective-IsApproved">
    <vt:bool>false</vt:bool>
  </property>
  <property fmtid="{D5CDD505-2E9C-101B-9397-08002B2CF9AE}" pid="8" name="Objective-IsPublished">
    <vt:bool>true</vt:bool>
  </property>
  <property fmtid="{D5CDD505-2E9C-101B-9397-08002B2CF9AE}" pid="9" name="Objective-DatePublished">
    <vt:filetime>2022-10-20T23:12:33Z</vt:filetime>
  </property>
  <property fmtid="{D5CDD505-2E9C-101B-9397-08002B2CF9AE}" pid="10" name="Objective-ModificationStamp">
    <vt:filetime>2022-10-20T23:12:33Z</vt:filetime>
  </property>
  <property fmtid="{D5CDD505-2E9C-101B-9397-08002B2CF9AE}" pid="11" name="Objective-Owner">
    <vt:lpwstr>Liveris, Margaret</vt:lpwstr>
  </property>
  <property fmtid="{D5CDD505-2E9C-101B-9397-08002B2CF9AE}" pid="12" name="Objective-Path">
    <vt:lpwstr>Parliament of Western Australia:Legislative Council:Parliamentary Committees:AA Estimates and Financial Operations Committee (EF):A 2021-22 Annual Reports (AR22):Correspondence:Corro In</vt:lpwstr>
  </property>
  <property fmtid="{D5CDD505-2E9C-101B-9397-08002B2CF9AE}" pid="13" name="Objective-Parent">
    <vt:lpwstr>Corro In</vt:lpwstr>
  </property>
  <property fmtid="{D5CDD505-2E9C-101B-9397-08002B2CF9AE}" pid="14" name="Objective-State">
    <vt:lpwstr>Published</vt:lpwstr>
  </property>
  <property fmtid="{D5CDD505-2E9C-101B-9397-08002B2CF9AE}" pid="15" name="Objective-VersionId">
    <vt:lpwstr>vA1858688</vt:lpwstr>
  </property>
  <property fmtid="{D5CDD505-2E9C-101B-9397-08002B2CF9AE}" pid="16" name="Objective-Version">
    <vt:lpwstr>1.0</vt:lpwstr>
  </property>
  <property fmtid="{D5CDD505-2E9C-101B-9397-08002B2CF9AE}" pid="17" name="Objective-VersionNumber">
    <vt:r8>1</vt:r8>
  </property>
  <property fmtid="{D5CDD505-2E9C-101B-9397-08002B2CF9AE}" pid="18" name="Objective-VersionComment">
    <vt:lpwstr>First version</vt:lpwstr>
  </property>
  <property fmtid="{D5CDD505-2E9C-101B-9397-08002B2CF9AE}" pid="19" name="Objective-FileNumber">
    <vt:lpwstr>CO116017</vt:lpwstr>
  </property>
  <property fmtid="{D5CDD505-2E9C-101B-9397-08002B2CF9AE}" pid="20" name="Objective-Classification">
    <vt:lpwstr/>
  </property>
  <property fmtid="{D5CDD505-2E9C-101B-9397-08002B2CF9AE}" pid="21" name="Objective-Caveats">
    <vt:lpwstr/>
  </property>
  <property fmtid="{D5CDD505-2E9C-101B-9397-08002B2CF9AE}" pid="22" name="Objective-DLC Committee Name">
    <vt:lpwstr>Estimates and Financial Operations Committee</vt:lpwstr>
  </property>
  <property fmtid="{D5CDD505-2E9C-101B-9397-08002B2CF9AE}" pid="23" name="Objective-DLC Inquiry Code">
    <vt:lpwstr>2021-22 Annual Reports - AR22</vt:lpwstr>
  </property>
  <property fmtid="{D5CDD505-2E9C-101B-9397-08002B2CF9AE}" pid="24" name="Objective-Date Sent/Received">
    <vt:filetime>2022-10-19T16:00:00Z</vt:filetime>
  </property>
  <property fmtid="{D5CDD505-2E9C-101B-9397-08002B2CF9AE}" pid="25" name="Objective-Parliament">
    <vt:lpwstr>41</vt:lpwstr>
  </property>
  <property fmtid="{D5CDD505-2E9C-101B-9397-08002B2CF9AE}" pid="26" name="Objective-Session">
    <vt:lpwstr>1</vt:lpwstr>
  </property>
  <property fmtid="{D5CDD505-2E9C-101B-9397-08002B2CF9AE}" pid="27" name="Objective-Recipient/Sender">
    <vt:lpwstr>Hon Mark McGowan MLA</vt:lpwstr>
  </property>
  <property fmtid="{D5CDD505-2E9C-101B-9397-08002B2CF9AE}" pid="28" name="Objective-Organisation">
    <vt:lpwstr/>
  </property>
  <property fmtid="{D5CDD505-2E9C-101B-9397-08002B2CF9AE}" pid="29" name="Objective-Comments">
    <vt:lpwstr>Spreadsheet - additional data</vt:lpwstr>
  </property>
  <property fmtid="{D5CDD505-2E9C-101B-9397-08002B2CF9AE}" pid="30" name="Objective-Correspondence Type">
    <vt:lpwstr>Letter</vt:lpwstr>
  </property>
  <property fmtid="{D5CDD505-2E9C-101B-9397-08002B2CF9AE}" pid="31" name="Objective-Status">
    <vt:lpwstr/>
  </property>
  <property fmtid="{D5CDD505-2E9C-101B-9397-08002B2CF9AE}" pid="32" name="Objective-Status resolution date">
    <vt:lpwstr/>
  </property>
</Properties>
</file>